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5775" firstSheet="1" activeTab="3"/>
  </bookViews>
  <sheets>
    <sheet name="Increments 2004-05" sheetId="1" r:id="rId1"/>
    <sheet name="Goals" sheetId="2" r:id="rId2"/>
    <sheet name="Factors" sheetId="3" r:id="rId3"/>
    <sheet name="Act Incr 0506" sheetId="4" r:id="rId4"/>
  </sheets>
  <definedNames>
    <definedName name="_xlnm.Print_Area" localSheetId="3">'Act Incr 0506'!$A$1:$T$215</definedName>
    <definedName name="_xlnm.Print_Area" localSheetId="2">'Factors'!$A$1:$C$65</definedName>
    <definedName name="_xlnm.Print_Area" localSheetId="0">'Increments 2004-05'!$A$1:$T$215</definedName>
    <definedName name="_xlnm.Print_Titles" localSheetId="3">'Act Incr 0506'!$1:$8</definedName>
    <definedName name="_xlnm.Print_Titles" localSheetId="0">'Increments 2004-05'!$1:$8</definedName>
  </definedNames>
  <calcPr fullCalcOnLoad="1"/>
</workbook>
</file>

<file path=xl/sharedStrings.xml><?xml version="1.0" encoding="utf-8"?>
<sst xmlns="http://schemas.openxmlformats.org/spreadsheetml/2006/main" count="1229" uniqueCount="279">
  <si>
    <t>Current Stipends</t>
  </si>
  <si>
    <t>Band - Head</t>
  </si>
  <si>
    <t>Current</t>
  </si>
  <si>
    <t>Amount</t>
  </si>
  <si>
    <t>Band - Summer</t>
  </si>
  <si>
    <t>After School Study Hall</t>
  </si>
  <si>
    <t>Team Leader 8th</t>
  </si>
  <si>
    <t>Team Leader 7th</t>
  </si>
  <si>
    <t>Team Leader 6th</t>
  </si>
  <si>
    <t>Team Leader Bilingual</t>
  </si>
  <si>
    <t>Enrichment</t>
  </si>
  <si>
    <t>National Junior Society</t>
  </si>
  <si>
    <t>Newspaper</t>
  </si>
  <si>
    <t>Student Council</t>
  </si>
  <si>
    <t>Chorus</t>
  </si>
  <si>
    <t>Yearbook</t>
  </si>
  <si>
    <t>Drama</t>
  </si>
  <si>
    <t xml:space="preserve"> </t>
  </si>
  <si>
    <t xml:space="preserve">After School Detention </t>
  </si>
  <si>
    <t>Noon Detention</t>
  </si>
  <si>
    <t>Department Head - Business</t>
  </si>
  <si>
    <t>Department Head - English Lang.</t>
  </si>
  <si>
    <t>Department Head - Family Cons. Science</t>
  </si>
  <si>
    <t>Department Head - Fine Arts</t>
  </si>
  <si>
    <t>Department Head - Guidance</t>
  </si>
  <si>
    <t>Department Head - Industrial Arts</t>
  </si>
  <si>
    <t>Department Head - Library/AV</t>
  </si>
  <si>
    <t>Department Head - Math</t>
  </si>
  <si>
    <t>Department Head - Modern Lang.</t>
  </si>
  <si>
    <t>Department Head - NJROTC</t>
  </si>
  <si>
    <t>Department Head - PAL</t>
  </si>
  <si>
    <t>Department Head - P.E.</t>
  </si>
  <si>
    <t>Department Head - Science</t>
  </si>
  <si>
    <t>Department Head - Social Studeis</t>
  </si>
  <si>
    <t>Department Head - Special Ed.</t>
  </si>
  <si>
    <t>Art Club</t>
  </si>
  <si>
    <t>Jazz Cats</t>
  </si>
  <si>
    <t>Class - Senior</t>
  </si>
  <si>
    <t>Class - Junior</t>
  </si>
  <si>
    <t>Class - Sophomore</t>
  </si>
  <si>
    <t>Letterman's Club</t>
  </si>
  <si>
    <t>National Spanish Honor Society</t>
  </si>
  <si>
    <t>Astronomy Club</t>
  </si>
  <si>
    <t>OTHER DISTRICT:</t>
  </si>
  <si>
    <t>MESA - GHS</t>
  </si>
  <si>
    <t>MESA - CMS</t>
  </si>
  <si>
    <t>MESA - GMS</t>
  </si>
  <si>
    <t>English Spelling Bee</t>
  </si>
  <si>
    <t>Spanish Spelling Bee</t>
  </si>
  <si>
    <t>Literary Festival</t>
  </si>
  <si>
    <t>Translator</t>
  </si>
  <si>
    <t>Various</t>
  </si>
  <si>
    <t>NEW</t>
  </si>
  <si>
    <t>Length of</t>
  </si>
  <si>
    <t>Activity</t>
  </si>
  <si>
    <t>Per Week</t>
  </si>
  <si>
    <t>Average Number</t>
  </si>
  <si>
    <t>of Students</t>
  </si>
  <si>
    <t>Number of</t>
  </si>
  <si>
    <t>Assistants</t>
  </si>
  <si>
    <t>Competition</t>
  </si>
  <si>
    <t>Factor</t>
  </si>
  <si>
    <t>Fundraising</t>
  </si>
  <si>
    <t>Dollars</t>
  </si>
  <si>
    <t>Budget</t>
  </si>
  <si>
    <t>Supervised</t>
  </si>
  <si>
    <t>Average Hours Per Week</t>
  </si>
  <si>
    <t>Competition Factor</t>
  </si>
  <si>
    <t>Fundraising Factor</t>
  </si>
  <si>
    <t>Fundraising Dollars</t>
  </si>
  <si>
    <t>Budget Factor</t>
  </si>
  <si>
    <t>Budget Dollars</t>
  </si>
  <si>
    <t xml:space="preserve">   12 to 24 weeks</t>
  </si>
  <si>
    <t xml:space="preserve">   24 to 36 weeks</t>
  </si>
  <si>
    <t xml:space="preserve">   5 hrs. or fewer</t>
  </si>
  <si>
    <t xml:space="preserve">   6 - 10 hours</t>
  </si>
  <si>
    <t xml:space="preserve">   11 - 15 hours</t>
  </si>
  <si>
    <t xml:space="preserve">   16 to 20 hours</t>
  </si>
  <si>
    <t xml:space="preserve">   20+ hours</t>
  </si>
  <si>
    <t>Number of Individuals Supervised/Asst.</t>
  </si>
  <si>
    <t xml:space="preserve">   No Adults</t>
  </si>
  <si>
    <t xml:space="preserve">   $10,000 or more</t>
  </si>
  <si>
    <t>Lowest Points Possible:</t>
  </si>
  <si>
    <t>Highest Points Possible:</t>
  </si>
  <si>
    <t>Base Pay for Stipend</t>
  </si>
  <si>
    <t>Lowest Stipend Available</t>
  </si>
  <si>
    <t>Highest Stipend Available</t>
  </si>
  <si>
    <t>Total</t>
  </si>
  <si>
    <t>Score</t>
  </si>
  <si>
    <t>Stipend</t>
  </si>
  <si>
    <t>Afterhours</t>
  </si>
  <si>
    <t>Ind/Supervised</t>
  </si>
  <si>
    <t>Art Council/Show</t>
  </si>
  <si>
    <t xml:space="preserve">FFA </t>
  </si>
  <si>
    <t>FFA Assistant</t>
  </si>
  <si>
    <t>FHA</t>
  </si>
  <si>
    <t>Difference</t>
  </si>
  <si>
    <t>Subtotals</t>
  </si>
  <si>
    <t>Site Specific</t>
  </si>
  <si>
    <t>Subtotal</t>
  </si>
  <si>
    <t>Gadsden Independent School District</t>
  </si>
  <si>
    <t>Description of Factors to Evaluate Increments</t>
  </si>
  <si>
    <t>Average Length of Activity</t>
  </si>
  <si>
    <t>Is the activity a one-time (day) event?</t>
  </si>
  <si>
    <t>If yes, regardless of student count, factor:</t>
  </si>
  <si>
    <t>If no, use the following factoring system:</t>
  </si>
  <si>
    <t xml:space="preserve">     Average Number of Students Supervised during activity time period:</t>
  </si>
  <si>
    <t xml:space="preserve">            No students</t>
  </si>
  <si>
    <t xml:space="preserve">            100 or more students</t>
  </si>
  <si>
    <t>Committee Goals</t>
  </si>
  <si>
    <t>Encourage community and after-school involvement.</t>
  </si>
  <si>
    <t>Foster activities through increments given by District.</t>
  </si>
  <si>
    <t>One-Time</t>
  </si>
  <si>
    <t>If not a one-time activity:</t>
  </si>
  <si>
    <t xml:space="preserve">   12 weeks or fewer</t>
  </si>
  <si>
    <t xml:space="preserve">   1-4</t>
  </si>
  <si>
    <t xml:space="preserve">   5-8</t>
  </si>
  <si>
    <t xml:space="preserve">   9-12</t>
  </si>
  <si>
    <t xml:space="preserve">   13+</t>
  </si>
  <si>
    <t xml:space="preserve">   Less than $1,000</t>
  </si>
  <si>
    <t xml:space="preserve">   $1,000 to $5,000</t>
  </si>
  <si>
    <t xml:space="preserve">   $5,000 to $10,000</t>
  </si>
  <si>
    <t xml:space="preserve">            25 students or fewer</t>
  </si>
  <si>
    <t xml:space="preserve">            25 - 50 students</t>
  </si>
  <si>
    <t xml:space="preserve">            50 - 75 students</t>
  </si>
  <si>
    <t xml:space="preserve">            75 - 100 students</t>
  </si>
  <si>
    <t>Band - Asst. (If Needed - 120+ Students)</t>
  </si>
  <si>
    <t>Auto VICA</t>
  </si>
  <si>
    <t>Balet Folklorico/Mariachi</t>
  </si>
  <si>
    <t>Class - Freshman</t>
  </si>
  <si>
    <t>Language Club (Formerly French)</t>
  </si>
  <si>
    <t>National Honor Society</t>
  </si>
  <si>
    <t xml:space="preserve">Note:  All increments may be split as needed at the campus level.   </t>
  </si>
  <si>
    <t>Science Olympiad/Club</t>
  </si>
  <si>
    <t>Student Council Asst. (If 75+ students)</t>
  </si>
  <si>
    <t>Teens in Prevention</t>
  </si>
  <si>
    <t>Mock Trial/High Q</t>
  </si>
  <si>
    <t>Totals:</t>
  </si>
  <si>
    <t>Function 09</t>
  </si>
  <si>
    <t>Function 01</t>
  </si>
  <si>
    <t>Function 08</t>
  </si>
  <si>
    <t>CURRENT BUDGET</t>
  </si>
  <si>
    <t>DIFFERENCE</t>
  </si>
  <si>
    <t>Video Yearbook</t>
  </si>
  <si>
    <t>EXTRA-CURRICULAR-ELEMENTARY (K-6)</t>
  </si>
  <si>
    <t>EXTRA-CURRICULAR-ELEMENTARY (K-2/3)</t>
  </si>
  <si>
    <t>INSTRUCTIONAL-MIDDLE (CMS):</t>
  </si>
  <si>
    <t>x 2 Elementaries</t>
  </si>
  <si>
    <t>x 10 Elementaries</t>
  </si>
  <si>
    <t>INSTRUCTIONAL-MIDDLE (GMS):</t>
  </si>
  <si>
    <t>INSTRUCTIONAL-MIDDLE (STMS):</t>
  </si>
  <si>
    <t>Team Leader Special Education</t>
  </si>
  <si>
    <t>Team Leader 7th/8th</t>
  </si>
  <si>
    <t>For Board Approval on August 9, 2001</t>
  </si>
  <si>
    <t>Enrichment (Dest. Imagin/Future Problem Solvers)</t>
  </si>
  <si>
    <t>Enrichment (DI/Future Problem Solvers/Science Fair)</t>
  </si>
  <si>
    <t>Band - Summer/Intercession</t>
  </si>
  <si>
    <t>INSTRUCTIONAL-HIGH (STHS):</t>
  </si>
  <si>
    <t>Department Head - Home Economics</t>
  </si>
  <si>
    <t>Department Head - Social Studies</t>
  </si>
  <si>
    <t>EXTRA-CURRICULAR-HIGH (STHS):</t>
  </si>
  <si>
    <t>Mariachi</t>
  </si>
  <si>
    <t xml:space="preserve">Flag Corp </t>
  </si>
  <si>
    <t>High Q</t>
  </si>
  <si>
    <t>Literary Magazaine</t>
  </si>
  <si>
    <t>Mock Trial</t>
  </si>
  <si>
    <t>INSTRUCTIONAL-HIGH (GHS):</t>
  </si>
  <si>
    <t>EXTRA-CURRICULAR-HIGH (GHS):</t>
  </si>
  <si>
    <t>Approved</t>
  </si>
  <si>
    <t>Avg. Hr.s</t>
  </si>
  <si>
    <t>11000.08.1624.05.0700.XXX</t>
  </si>
  <si>
    <t>11000.01.1411.05.0700.XXX</t>
  </si>
  <si>
    <t>11000.09.1621.05.0700.600</t>
  </si>
  <si>
    <t>After School Study Hall-8th Grade</t>
  </si>
  <si>
    <t>x 2 Middle School</t>
  </si>
  <si>
    <t>EXTRA-CURRICULAR-MIDDLE (STMS Only)</t>
  </si>
  <si>
    <t>EXTRA-CURRICULAR-MIDDLE (CMS &amp; GMS):</t>
  </si>
  <si>
    <t>Enrichment for Math &amp; Lang. Arts</t>
  </si>
  <si>
    <t>11000.09.1621.05.0700.XXX</t>
  </si>
  <si>
    <t xml:space="preserve">ACT LF </t>
  </si>
  <si>
    <t>ACT AC/S</t>
  </si>
  <si>
    <t>ACT TRAN</t>
  </si>
  <si>
    <t>ACT ENRI</t>
  </si>
  <si>
    <t>ACT SITE</t>
  </si>
  <si>
    <t xml:space="preserve">ACT ESB </t>
  </si>
  <si>
    <t>ACT SSB</t>
  </si>
  <si>
    <t>ACT BNDHD</t>
  </si>
  <si>
    <t>ACT BNDSUM</t>
  </si>
  <si>
    <t>ACT ASDT</t>
  </si>
  <si>
    <t>ACT ASH</t>
  </si>
  <si>
    <t>ACT CHRS</t>
  </si>
  <si>
    <t>ACT TL8</t>
  </si>
  <si>
    <t>ACT TL7</t>
  </si>
  <si>
    <t>ACT TLB</t>
  </si>
  <si>
    <t>ACT TLSE</t>
  </si>
  <si>
    <t>ACT BNDHD CMS</t>
  </si>
  <si>
    <t>ACT BNDSUM CMS</t>
  </si>
  <si>
    <t>ACT ASH CMS</t>
  </si>
  <si>
    <t>ACT ASDT CMS</t>
  </si>
  <si>
    <t>ACT CHRS CMS</t>
  </si>
  <si>
    <t>ACT TL8 CMS</t>
  </si>
  <si>
    <t>ACT TL7 CMS</t>
  </si>
  <si>
    <t>ACT TL6 CMS</t>
  </si>
  <si>
    <t>ACT TLB CMS</t>
  </si>
  <si>
    <t>ACT TLSE CMS</t>
  </si>
  <si>
    <t>ACT TL7/8</t>
  </si>
  <si>
    <t xml:space="preserve">ACT ENRI </t>
  </si>
  <si>
    <t>ACT NJS</t>
  </si>
  <si>
    <t>ACT NWS</t>
  </si>
  <si>
    <t>ACT SC</t>
  </si>
  <si>
    <t>ACT YB</t>
  </si>
  <si>
    <t>ACT DRM</t>
  </si>
  <si>
    <t>ACT BNDAST</t>
  </si>
  <si>
    <t>ACT DHBS</t>
  </si>
  <si>
    <t>ACT DHEL</t>
  </si>
  <si>
    <t>ACT DHHE</t>
  </si>
  <si>
    <t>ACT DHFA</t>
  </si>
  <si>
    <t>ACT DHGU</t>
  </si>
  <si>
    <t>ACT DHIA</t>
  </si>
  <si>
    <t>ACT DHLIB</t>
  </si>
  <si>
    <t>ACT DHMT</t>
  </si>
  <si>
    <t>ACT DHML</t>
  </si>
  <si>
    <t>ACT DHNJ</t>
  </si>
  <si>
    <t>ACT DHPAL</t>
  </si>
  <si>
    <t>ACT DHPE</t>
  </si>
  <si>
    <t>ACT DHSC</t>
  </si>
  <si>
    <t>ACT DHSS</t>
  </si>
  <si>
    <t>ACT DHSE</t>
  </si>
  <si>
    <t>ACT DHFC</t>
  </si>
  <si>
    <t xml:space="preserve">ACT DRM </t>
  </si>
  <si>
    <t>ACT NNDT</t>
  </si>
  <si>
    <t>ACT MESA</t>
  </si>
  <si>
    <t>ACT AC</t>
  </si>
  <si>
    <t>ACT MCH</t>
  </si>
  <si>
    <t>ACT SENCL</t>
  </si>
  <si>
    <t>ACT JUNCL</t>
  </si>
  <si>
    <t>ACT SOCL</t>
  </si>
  <si>
    <t>ACT FRCL</t>
  </si>
  <si>
    <t>ACT FHA</t>
  </si>
  <si>
    <t>ACT FLAG</t>
  </si>
  <si>
    <t>ACT LC</t>
  </si>
  <si>
    <t>ACT NHS</t>
  </si>
  <si>
    <t>ACT SCOY</t>
  </si>
  <si>
    <t>ACT SCA</t>
  </si>
  <si>
    <t>ACT TIP</t>
  </si>
  <si>
    <t>ACT VIDY</t>
  </si>
  <si>
    <t>ACT MKT</t>
  </si>
  <si>
    <t>ACT HQ</t>
  </si>
  <si>
    <t>ACT LM</t>
  </si>
  <si>
    <t>ACT AUTO</t>
  </si>
  <si>
    <t>ACT FLK</t>
  </si>
  <si>
    <t>ACT JZCT</t>
  </si>
  <si>
    <t>ACT FFA</t>
  </si>
  <si>
    <t>ACT FFAA</t>
  </si>
  <si>
    <t>ACT NSHS</t>
  </si>
  <si>
    <t>ACT ASTC</t>
  </si>
  <si>
    <t>2003-04</t>
  </si>
  <si>
    <t>After School Study Hall-7th Grade</t>
  </si>
  <si>
    <t>01.1411</t>
  </si>
  <si>
    <t>08.1624</t>
  </si>
  <si>
    <t>09.1621</t>
  </si>
  <si>
    <t>FEA</t>
  </si>
  <si>
    <t>Chicano Club</t>
  </si>
  <si>
    <t>2002-03</t>
  </si>
  <si>
    <t>Board Approved on August 9, 2001</t>
  </si>
  <si>
    <t>Increment Being Proposed:</t>
  </si>
  <si>
    <t>Requested by:</t>
  </si>
  <si>
    <t>Date:</t>
  </si>
  <si>
    <t>Please circle most appropriate for each category.</t>
  </si>
  <si>
    <t>ACT ASH7</t>
  </si>
  <si>
    <t>ACT ASH8</t>
  </si>
  <si>
    <t>ACT CC</t>
  </si>
  <si>
    <t>ACT FEA</t>
  </si>
  <si>
    <t>Department Head - Nursing</t>
  </si>
  <si>
    <t>ACT DHNSG</t>
  </si>
  <si>
    <t>2004-05</t>
  </si>
  <si>
    <t>Activity Increments</t>
  </si>
  <si>
    <t>2005-06</t>
  </si>
  <si>
    <t>2005/06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</si>
</sst>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6" fontId="0" fillId="0" borderId="0" xfId="0" applyNumberFormat="1" applyAlignment="1">
      <alignment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165" fontId="1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43" fontId="0" fillId="0" borderId="0" xfId="15" applyFont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+R32+@sum(R35:R43)+R47+@sum(R51:R58)+R61+@sum(R66:R72)+R96+R97+R100+@sum(R102:R116)+R147+R148+@sum(R151:R171)" TargetMode="External" /><Relationship Id="rId2" Type="http://schemas.openxmlformats.org/officeDocument/2006/relationships/hyperlink" Target="mailto:+R32+@sum(R35:R43)+R47+@sum(R51:R58)+R61+@sum(R66:R72)+R96+R97+R100+@sum(R102:R116)+R147+R148+@sum(R151:R171)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+R32+@sum(R35:R43)+R47+@sum(R51:R58)+R61+@sum(R66:R72)+R96+R97+R100+@sum(R102:R116)+R147+R148+@sum(R151:R171)" TargetMode="External" /><Relationship Id="rId2" Type="http://schemas.openxmlformats.org/officeDocument/2006/relationships/hyperlink" Target="mailto:+R32+@sum(R35:R43)+R47+@sum(R51:R58)+R61+@sum(R66:R72)+R96+R97+R100+@sum(R102:R116)+R147+R148+@sum(R151:R171)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3"/>
  <sheetViews>
    <sheetView workbookViewId="0" topLeftCell="A1">
      <pane xSplit="1" ySplit="8" topLeftCell="P16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8" sqref="Q8:R8"/>
    </sheetView>
  </sheetViews>
  <sheetFormatPr defaultColWidth="9.33203125" defaultRowHeight="12.75"/>
  <cols>
    <col min="1" max="1" width="31.33203125" style="0" customWidth="1"/>
    <col min="2" max="2" width="14.33203125" style="0" hidden="1" customWidth="1"/>
    <col min="3" max="3" width="12.66015625" style="0" hidden="1" customWidth="1"/>
    <col min="4" max="4" width="11.33203125" style="0" hidden="1" customWidth="1"/>
    <col min="5" max="5" width="11.66015625" style="0" hidden="1" customWidth="1"/>
    <col min="6" max="6" width="17.33203125" style="0" hidden="1" customWidth="1"/>
    <col min="7" max="7" width="15" style="0" hidden="1" customWidth="1"/>
    <col min="8" max="8" width="14.66015625" style="0" hidden="1" customWidth="1"/>
    <col min="9" max="9" width="12.66015625" style="0" hidden="1" customWidth="1"/>
    <col min="10" max="10" width="13.66015625" style="0" hidden="1" customWidth="1"/>
    <col min="11" max="11" width="12.33203125" style="0" hidden="1" customWidth="1"/>
    <col min="12" max="12" width="11.33203125" style="0" hidden="1" customWidth="1"/>
    <col min="13" max="13" width="9" style="0" hidden="1" customWidth="1"/>
    <col min="14" max="14" width="0" style="5" hidden="1" customWidth="1"/>
    <col min="15" max="15" width="12" style="5" hidden="1" customWidth="1"/>
    <col min="16" max="16" width="21.33203125" style="5" customWidth="1"/>
    <col min="17" max="17" width="11.5" style="5" hidden="1" customWidth="1"/>
    <col min="18" max="18" width="15.83203125" style="5" hidden="1" customWidth="1"/>
    <col min="19" max="19" width="15.83203125" style="5" bestFit="1" customWidth="1"/>
    <col min="20" max="20" width="27" style="0" customWidth="1"/>
  </cols>
  <sheetData>
    <row r="1" ht="15.75">
      <c r="A1" s="7" t="s">
        <v>100</v>
      </c>
    </row>
    <row r="2" ht="15.75">
      <c r="A2" s="7" t="s">
        <v>276</v>
      </c>
    </row>
    <row r="3" ht="15.75">
      <c r="A3" s="7" t="s">
        <v>275</v>
      </c>
    </row>
    <row r="5" spans="6:20" ht="12.75">
      <c r="F5" s="1" t="s">
        <v>113</v>
      </c>
      <c r="M5">
        <v>102</v>
      </c>
      <c r="T5" t="s">
        <v>17</v>
      </c>
    </row>
    <row r="6" spans="1:12" ht="12.75">
      <c r="A6" s="1"/>
      <c r="B6" s="1"/>
      <c r="C6" s="1"/>
      <c r="D6" s="1" t="s">
        <v>169</v>
      </c>
      <c r="F6" s="1" t="s">
        <v>56</v>
      </c>
      <c r="G6" s="1" t="s">
        <v>58</v>
      </c>
      <c r="H6" s="1"/>
      <c r="I6" s="1"/>
      <c r="J6" s="1"/>
      <c r="K6" s="1"/>
      <c r="L6" s="1"/>
    </row>
    <row r="7" spans="1:19" ht="12.75">
      <c r="A7" s="1"/>
      <c r="B7" s="1" t="s">
        <v>2</v>
      </c>
      <c r="C7" s="1" t="s">
        <v>53</v>
      </c>
      <c r="D7" s="1" t="s">
        <v>55</v>
      </c>
      <c r="E7" s="1" t="s">
        <v>112</v>
      </c>
      <c r="F7" s="1" t="s">
        <v>57</v>
      </c>
      <c r="G7" s="1" t="s">
        <v>59</v>
      </c>
      <c r="H7" s="1" t="s">
        <v>60</v>
      </c>
      <c r="I7" s="1" t="s">
        <v>62</v>
      </c>
      <c r="J7" s="1" t="s">
        <v>62</v>
      </c>
      <c r="K7" s="1" t="s">
        <v>64</v>
      </c>
      <c r="L7" s="1" t="s">
        <v>64</v>
      </c>
      <c r="M7" t="s">
        <v>87</v>
      </c>
      <c r="N7" s="5" t="s">
        <v>3</v>
      </c>
      <c r="Q7" s="9" t="s">
        <v>263</v>
      </c>
      <c r="R7" s="9" t="s">
        <v>256</v>
      </c>
      <c r="S7" s="9" t="s">
        <v>275</v>
      </c>
    </row>
    <row r="8" spans="1:19" ht="12.75">
      <c r="A8" s="12" t="s">
        <v>0</v>
      </c>
      <c r="B8" s="1" t="s">
        <v>3</v>
      </c>
      <c r="C8" s="1" t="s">
        <v>54</v>
      </c>
      <c r="D8" s="1" t="s">
        <v>90</v>
      </c>
      <c r="E8" s="1" t="s">
        <v>54</v>
      </c>
      <c r="F8" s="1" t="s">
        <v>65</v>
      </c>
      <c r="G8" s="1" t="s">
        <v>91</v>
      </c>
      <c r="H8" s="1" t="s">
        <v>61</v>
      </c>
      <c r="I8" s="1" t="s">
        <v>61</v>
      </c>
      <c r="J8" s="1" t="s">
        <v>63</v>
      </c>
      <c r="K8" s="1" t="s">
        <v>61</v>
      </c>
      <c r="L8" s="1" t="s">
        <v>63</v>
      </c>
      <c r="M8" t="s">
        <v>88</v>
      </c>
      <c r="N8" s="5" t="s">
        <v>89</v>
      </c>
      <c r="O8" s="9" t="s">
        <v>96</v>
      </c>
      <c r="P8" s="9"/>
      <c r="Q8" s="9" t="s">
        <v>168</v>
      </c>
      <c r="R8" s="9" t="s">
        <v>168</v>
      </c>
      <c r="S8" s="9" t="s">
        <v>168</v>
      </c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ht="12.75">
      <c r="A10" s="6" t="s">
        <v>145</v>
      </c>
    </row>
    <row r="11" spans="1:20" ht="12.75">
      <c r="A11" t="s">
        <v>49</v>
      </c>
      <c r="B11" t="s">
        <v>51</v>
      </c>
      <c r="C11">
        <v>1</v>
      </c>
      <c r="D11">
        <v>1</v>
      </c>
      <c r="E11">
        <v>1</v>
      </c>
      <c r="F11">
        <v>0</v>
      </c>
      <c r="G11">
        <v>2</v>
      </c>
      <c r="H11">
        <v>1</v>
      </c>
      <c r="I11">
        <v>0</v>
      </c>
      <c r="J11">
        <v>0</v>
      </c>
      <c r="K11">
        <v>0</v>
      </c>
      <c r="L11">
        <v>0</v>
      </c>
      <c r="M11">
        <f>SUM(C11:L11)</f>
        <v>6</v>
      </c>
      <c r="N11" s="5">
        <f>+M11*$M$5</f>
        <v>612</v>
      </c>
      <c r="O11" s="5">
        <f>+N11</f>
        <v>612</v>
      </c>
      <c r="P11" s="5" t="s">
        <v>179</v>
      </c>
      <c r="Q11" s="5">
        <f>+N11</f>
        <v>612</v>
      </c>
      <c r="R11" s="5">
        <v>630.36</v>
      </c>
      <c r="S11" s="5">
        <f>+R11*1.02</f>
        <v>642.9672</v>
      </c>
      <c r="T11" s="13" t="s">
        <v>170</v>
      </c>
    </row>
    <row r="12" spans="1:20" ht="12.75">
      <c r="A12" t="s">
        <v>92</v>
      </c>
      <c r="B12" t="s">
        <v>51</v>
      </c>
      <c r="C12">
        <v>3</v>
      </c>
      <c r="D12">
        <v>1</v>
      </c>
      <c r="E12">
        <v>1</v>
      </c>
      <c r="F12">
        <v>0</v>
      </c>
      <c r="G12">
        <v>1</v>
      </c>
      <c r="H12">
        <v>1</v>
      </c>
      <c r="I12">
        <v>0</v>
      </c>
      <c r="J12">
        <v>0</v>
      </c>
      <c r="K12">
        <v>0</v>
      </c>
      <c r="L12">
        <v>0</v>
      </c>
      <c r="M12">
        <f>SUM(C12:L12)</f>
        <v>7</v>
      </c>
      <c r="N12" s="5">
        <f>+M12*$M$5</f>
        <v>714</v>
      </c>
      <c r="O12" s="5">
        <f>+N12</f>
        <v>714</v>
      </c>
      <c r="P12" s="5" t="s">
        <v>180</v>
      </c>
      <c r="Q12" s="5">
        <f>+N12</f>
        <v>714</v>
      </c>
      <c r="R12" s="5">
        <v>735.42</v>
      </c>
      <c r="S12" s="5">
        <f>+R12*1.02</f>
        <v>750.1283999999999</v>
      </c>
      <c r="T12" s="13" t="s">
        <v>170</v>
      </c>
    </row>
    <row r="13" spans="1:20" ht="12.75">
      <c r="A13" t="s">
        <v>50</v>
      </c>
      <c r="B13" t="s">
        <v>52</v>
      </c>
      <c r="C13">
        <v>3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f>SUM(C13:L13)</f>
        <v>4</v>
      </c>
      <c r="N13" s="5">
        <f>+M13*$M$5</f>
        <v>408</v>
      </c>
      <c r="O13" s="5">
        <f>+N13</f>
        <v>408</v>
      </c>
      <c r="P13" s="5" t="s">
        <v>181</v>
      </c>
      <c r="Q13" s="5">
        <f>+N13</f>
        <v>408</v>
      </c>
      <c r="R13" s="5">
        <v>420.24</v>
      </c>
      <c r="S13" s="5">
        <f>+R13*1.02</f>
        <v>428.64480000000003</v>
      </c>
      <c r="T13" s="13" t="s">
        <v>170</v>
      </c>
    </row>
    <row r="14" spans="1:20" ht="12.75">
      <c r="A14" t="s">
        <v>154</v>
      </c>
      <c r="B14" t="s">
        <v>52</v>
      </c>
      <c r="C14">
        <v>2</v>
      </c>
      <c r="D14">
        <v>1</v>
      </c>
      <c r="E14">
        <v>0</v>
      </c>
      <c r="F14">
        <v>1</v>
      </c>
      <c r="G14">
        <v>1</v>
      </c>
      <c r="H14">
        <v>1</v>
      </c>
      <c r="I14">
        <v>1</v>
      </c>
      <c r="J14">
        <v>2</v>
      </c>
      <c r="K14">
        <v>0</v>
      </c>
      <c r="L14">
        <v>0</v>
      </c>
      <c r="M14">
        <f>SUM(C14:L14)</f>
        <v>9</v>
      </c>
      <c r="N14" s="5">
        <f>+M14*$M$5</f>
        <v>918</v>
      </c>
      <c r="O14" s="5">
        <f>+N14</f>
        <v>918</v>
      </c>
      <c r="P14" s="5" t="s">
        <v>182</v>
      </c>
      <c r="Q14" s="5">
        <f>+N14</f>
        <v>918</v>
      </c>
      <c r="R14" s="5">
        <v>945.54</v>
      </c>
      <c r="S14" s="5">
        <f>+R14*1.02</f>
        <v>964.4508</v>
      </c>
      <c r="T14" s="13" t="s">
        <v>170</v>
      </c>
    </row>
    <row r="15" spans="1:20" ht="12.75">
      <c r="A15" t="s">
        <v>98</v>
      </c>
      <c r="B15">
        <v>1500</v>
      </c>
      <c r="N15" s="5">
        <v>1000</v>
      </c>
      <c r="O15" s="5">
        <f>+N15-B15</f>
        <v>-500</v>
      </c>
      <c r="P15" s="5" t="s">
        <v>183</v>
      </c>
      <c r="Q15" s="5">
        <f>+N15</f>
        <v>1000</v>
      </c>
      <c r="R15" s="5">
        <v>1030</v>
      </c>
      <c r="S15" s="5">
        <f>+R15*1.02</f>
        <v>1050.6</v>
      </c>
      <c r="T15" s="13" t="s">
        <v>170</v>
      </c>
    </row>
    <row r="16" spans="12:19" ht="12.75">
      <c r="L16" t="s">
        <v>97</v>
      </c>
      <c r="N16" s="5" t="s">
        <v>17</v>
      </c>
      <c r="O16" s="5" t="s">
        <v>17</v>
      </c>
      <c r="Q16" s="5">
        <f>SUM(Q11:Q15)</f>
        <v>3652</v>
      </c>
      <c r="R16" s="5">
        <f>SUM(R11:R15)</f>
        <v>3761.56</v>
      </c>
      <c r="S16" s="5">
        <f>SUM(S11:S15)</f>
        <v>3836.7912</v>
      </c>
    </row>
    <row r="17" spans="12:19" ht="12.75">
      <c r="L17" t="s">
        <v>147</v>
      </c>
      <c r="N17" s="5" t="s">
        <v>17</v>
      </c>
      <c r="Q17" s="5">
        <f>+Q16*2</f>
        <v>7304</v>
      </c>
      <c r="R17" s="5">
        <f>+R16*2</f>
        <v>7523.12</v>
      </c>
      <c r="S17" s="5">
        <f>+S16*2</f>
        <v>7673.5824</v>
      </c>
    </row>
    <row r="18" ht="12.75">
      <c r="A18" s="6" t="s">
        <v>144</v>
      </c>
    </row>
    <row r="19" spans="1:20" ht="12.75">
      <c r="A19" t="s">
        <v>47</v>
      </c>
      <c r="B19" t="s">
        <v>51</v>
      </c>
      <c r="C19">
        <v>1</v>
      </c>
      <c r="D19">
        <v>1</v>
      </c>
      <c r="E19">
        <v>1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f aca="true" t="shared" si="0" ref="M19:M24">SUM(C19:L19)</f>
        <v>4</v>
      </c>
      <c r="N19" s="5">
        <f aca="true" t="shared" si="1" ref="N19:N24">+M19*$M$5</f>
        <v>408</v>
      </c>
      <c r="O19" s="5">
        <f aca="true" t="shared" si="2" ref="O19:O24">+N19</f>
        <v>408</v>
      </c>
      <c r="P19" s="5" t="s">
        <v>184</v>
      </c>
      <c r="Q19" s="5">
        <f aca="true" t="shared" si="3" ref="Q19:Q25">+N19</f>
        <v>408</v>
      </c>
      <c r="R19" s="5">
        <v>420.24</v>
      </c>
      <c r="S19" s="5">
        <f>+R19*1.02</f>
        <v>428.64480000000003</v>
      </c>
      <c r="T19" s="13" t="s">
        <v>170</v>
      </c>
    </row>
    <row r="20" spans="1:20" ht="12.75">
      <c r="A20" t="s">
        <v>48</v>
      </c>
      <c r="B20" t="s">
        <v>51</v>
      </c>
      <c r="C20">
        <v>1</v>
      </c>
      <c r="D20">
        <v>1</v>
      </c>
      <c r="E20">
        <v>1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f t="shared" si="0"/>
        <v>4</v>
      </c>
      <c r="N20" s="5">
        <f t="shared" si="1"/>
        <v>408</v>
      </c>
      <c r="O20" s="5">
        <f t="shared" si="2"/>
        <v>408</v>
      </c>
      <c r="P20" s="5" t="s">
        <v>185</v>
      </c>
      <c r="Q20" s="5">
        <f t="shared" si="3"/>
        <v>408</v>
      </c>
      <c r="R20" s="5">
        <v>420.24</v>
      </c>
      <c r="S20" s="5">
        <f aca="true" t="shared" si="4" ref="S20:S25">+R20*1.02</f>
        <v>428.64480000000003</v>
      </c>
      <c r="T20" s="13" t="s">
        <v>170</v>
      </c>
    </row>
    <row r="21" spans="1:20" ht="12.75">
      <c r="A21" t="s">
        <v>49</v>
      </c>
      <c r="B21" t="s">
        <v>51</v>
      </c>
      <c r="C21">
        <v>1</v>
      </c>
      <c r="D21">
        <v>1</v>
      </c>
      <c r="E21">
        <v>1</v>
      </c>
      <c r="F21">
        <v>0</v>
      </c>
      <c r="G21">
        <v>2</v>
      </c>
      <c r="H21">
        <v>1</v>
      </c>
      <c r="I21">
        <v>0</v>
      </c>
      <c r="J21">
        <v>0</v>
      </c>
      <c r="K21">
        <v>0</v>
      </c>
      <c r="L21">
        <v>0</v>
      </c>
      <c r="M21">
        <f t="shared" si="0"/>
        <v>6</v>
      </c>
      <c r="N21" s="5">
        <f t="shared" si="1"/>
        <v>612</v>
      </c>
      <c r="O21" s="5">
        <f t="shared" si="2"/>
        <v>612</v>
      </c>
      <c r="P21" s="5" t="s">
        <v>179</v>
      </c>
      <c r="Q21" s="5">
        <f t="shared" si="3"/>
        <v>612</v>
      </c>
      <c r="R21" s="5">
        <v>630.36</v>
      </c>
      <c r="S21" s="5">
        <f t="shared" si="4"/>
        <v>642.9672</v>
      </c>
      <c r="T21" s="13" t="s">
        <v>170</v>
      </c>
    </row>
    <row r="22" spans="1:20" ht="12.75">
      <c r="A22" t="s">
        <v>92</v>
      </c>
      <c r="B22" t="s">
        <v>51</v>
      </c>
      <c r="C22">
        <v>3</v>
      </c>
      <c r="D22">
        <v>1</v>
      </c>
      <c r="E22">
        <v>1</v>
      </c>
      <c r="F22">
        <v>0</v>
      </c>
      <c r="G22">
        <v>1</v>
      </c>
      <c r="H22">
        <v>1</v>
      </c>
      <c r="I22">
        <v>0</v>
      </c>
      <c r="J22">
        <v>0</v>
      </c>
      <c r="K22">
        <v>0</v>
      </c>
      <c r="L22">
        <v>0</v>
      </c>
      <c r="M22">
        <f t="shared" si="0"/>
        <v>7</v>
      </c>
      <c r="N22" s="5">
        <f t="shared" si="1"/>
        <v>714</v>
      </c>
      <c r="O22" s="5">
        <f t="shared" si="2"/>
        <v>714</v>
      </c>
      <c r="P22" s="5" t="s">
        <v>180</v>
      </c>
      <c r="Q22" s="5">
        <f t="shared" si="3"/>
        <v>714</v>
      </c>
      <c r="R22" s="5">
        <v>735.42</v>
      </c>
      <c r="S22" s="5">
        <f t="shared" si="4"/>
        <v>750.1283999999999</v>
      </c>
      <c r="T22" s="13" t="s">
        <v>170</v>
      </c>
    </row>
    <row r="23" spans="1:20" ht="12.75">
      <c r="A23" t="s">
        <v>50</v>
      </c>
      <c r="B23" t="s">
        <v>52</v>
      </c>
      <c r="C23">
        <v>3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f t="shared" si="0"/>
        <v>4</v>
      </c>
      <c r="N23" s="5">
        <f t="shared" si="1"/>
        <v>408</v>
      </c>
      <c r="O23" s="5">
        <f t="shared" si="2"/>
        <v>408</v>
      </c>
      <c r="P23" s="5" t="s">
        <v>181</v>
      </c>
      <c r="Q23" s="5">
        <f t="shared" si="3"/>
        <v>408</v>
      </c>
      <c r="R23" s="5">
        <v>420.24</v>
      </c>
      <c r="S23" s="5">
        <f t="shared" si="4"/>
        <v>428.64480000000003</v>
      </c>
      <c r="T23" s="13" t="s">
        <v>170</v>
      </c>
    </row>
    <row r="24" spans="1:20" ht="12.75">
      <c r="A24" t="s">
        <v>155</v>
      </c>
      <c r="B24" t="s">
        <v>52</v>
      </c>
      <c r="C24">
        <v>2</v>
      </c>
      <c r="D24">
        <v>1</v>
      </c>
      <c r="E24">
        <v>0</v>
      </c>
      <c r="F24">
        <v>1</v>
      </c>
      <c r="G24">
        <v>1</v>
      </c>
      <c r="H24">
        <v>1</v>
      </c>
      <c r="I24">
        <v>1</v>
      </c>
      <c r="J24">
        <v>2</v>
      </c>
      <c r="K24">
        <v>0</v>
      </c>
      <c r="L24">
        <v>0</v>
      </c>
      <c r="M24">
        <f t="shared" si="0"/>
        <v>9</v>
      </c>
      <c r="N24" s="5">
        <f t="shared" si="1"/>
        <v>918</v>
      </c>
      <c r="O24" s="5">
        <f t="shared" si="2"/>
        <v>918</v>
      </c>
      <c r="P24" s="5" t="s">
        <v>182</v>
      </c>
      <c r="Q24" s="5">
        <f t="shared" si="3"/>
        <v>918</v>
      </c>
      <c r="R24" s="5">
        <v>945.54</v>
      </c>
      <c r="S24" s="5">
        <f t="shared" si="4"/>
        <v>964.4508</v>
      </c>
      <c r="T24" s="13" t="s">
        <v>170</v>
      </c>
    </row>
    <row r="25" spans="1:20" ht="12.75">
      <c r="A25" t="s">
        <v>98</v>
      </c>
      <c r="B25">
        <v>1500</v>
      </c>
      <c r="N25" s="5">
        <v>500</v>
      </c>
      <c r="O25" s="5">
        <f>+N25-B25</f>
        <v>-1000</v>
      </c>
      <c r="P25" s="5" t="s">
        <v>183</v>
      </c>
      <c r="Q25" s="5">
        <f t="shared" si="3"/>
        <v>500</v>
      </c>
      <c r="R25" s="5">
        <v>515</v>
      </c>
      <c r="S25" s="5">
        <f t="shared" si="4"/>
        <v>525.3</v>
      </c>
      <c r="T25" s="13" t="s">
        <v>170</v>
      </c>
    </row>
    <row r="26" spans="12:19" ht="12.75">
      <c r="L26" t="s">
        <v>97</v>
      </c>
      <c r="Q26" s="5">
        <f>SUM(Q19:Q25)</f>
        <v>3968</v>
      </c>
      <c r="R26" s="5">
        <f>SUM(R19:R25)</f>
        <v>4087.04</v>
      </c>
      <c r="S26" s="5">
        <f>SUM(S19:S25)</f>
        <v>4168.7808</v>
      </c>
    </row>
    <row r="27" spans="12:19" ht="12.75">
      <c r="L27" t="s">
        <v>148</v>
      </c>
      <c r="Q27" s="5">
        <f>+Q26*10</f>
        <v>39680</v>
      </c>
      <c r="R27" s="5">
        <f>+R26*10</f>
        <v>40870.4</v>
      </c>
      <c r="S27" s="5">
        <f>+S26*10</f>
        <v>41687.808000000005</v>
      </c>
    </row>
    <row r="29" ht="12.75">
      <c r="A29" s="6" t="s">
        <v>146</v>
      </c>
    </row>
    <row r="30" spans="1:20" ht="12.75">
      <c r="A30" t="s">
        <v>1</v>
      </c>
      <c r="B30">
        <v>1820</v>
      </c>
      <c r="C30">
        <v>3</v>
      </c>
      <c r="D30">
        <v>3</v>
      </c>
      <c r="E30">
        <v>0</v>
      </c>
      <c r="F30">
        <v>4</v>
      </c>
      <c r="G30">
        <v>1</v>
      </c>
      <c r="H30">
        <v>1</v>
      </c>
      <c r="I30">
        <v>1</v>
      </c>
      <c r="J30">
        <v>3</v>
      </c>
      <c r="K30">
        <v>0</v>
      </c>
      <c r="L30">
        <v>0</v>
      </c>
      <c r="M30">
        <f aca="true" t="shared" si="5" ref="M30:M43">SUM(C30:L30)</f>
        <v>16</v>
      </c>
      <c r="N30" s="5">
        <f aca="true" t="shared" si="6" ref="N30:N43">+M30*$M$5</f>
        <v>1632</v>
      </c>
      <c r="O30" s="5">
        <f aca="true" t="shared" si="7" ref="O30:O43">+N30-B30</f>
        <v>-188</v>
      </c>
      <c r="P30" s="5" t="s">
        <v>195</v>
      </c>
      <c r="Q30" s="5">
        <v>1820</v>
      </c>
      <c r="R30" s="5">
        <v>1874.6</v>
      </c>
      <c r="S30" s="5">
        <f>+R30*1.02</f>
        <v>1912.0919999999999</v>
      </c>
      <c r="T30" t="s">
        <v>171</v>
      </c>
    </row>
    <row r="31" spans="1:20" ht="12.75">
      <c r="A31" t="s">
        <v>156</v>
      </c>
      <c r="B31">
        <v>1000</v>
      </c>
      <c r="C31">
        <v>1</v>
      </c>
      <c r="D31">
        <v>4</v>
      </c>
      <c r="E31">
        <v>0</v>
      </c>
      <c r="F31">
        <v>4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f t="shared" si="5"/>
        <v>10</v>
      </c>
      <c r="N31" s="5">
        <f t="shared" si="6"/>
        <v>1020</v>
      </c>
      <c r="O31" s="5">
        <f t="shared" si="7"/>
        <v>20</v>
      </c>
      <c r="P31" s="5" t="s">
        <v>196</v>
      </c>
      <c r="Q31" s="5">
        <f>1000*1.02</f>
        <v>1020</v>
      </c>
      <c r="R31" s="5">
        <v>1050.6</v>
      </c>
      <c r="S31" s="5">
        <f aca="true" t="shared" si="8" ref="S31:S43">+R31*1.02</f>
        <v>1071.6119999999999</v>
      </c>
      <c r="T31" t="s">
        <v>172</v>
      </c>
    </row>
    <row r="32" spans="1:20" ht="12.75">
      <c r="A32" t="s">
        <v>5</v>
      </c>
      <c r="B32">
        <v>1000</v>
      </c>
      <c r="C32">
        <v>3</v>
      </c>
      <c r="D32">
        <v>2</v>
      </c>
      <c r="E32">
        <v>0</v>
      </c>
      <c r="F32">
        <v>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f t="shared" si="5"/>
        <v>8</v>
      </c>
      <c r="N32" s="5">
        <f t="shared" si="6"/>
        <v>816</v>
      </c>
      <c r="O32" s="5">
        <f t="shared" si="7"/>
        <v>-184</v>
      </c>
      <c r="P32" s="5" t="s">
        <v>197</v>
      </c>
      <c r="Q32" s="5">
        <f aca="true" t="shared" si="9" ref="Q32:Q43">+N32</f>
        <v>816</v>
      </c>
      <c r="R32" s="5">
        <v>840.48</v>
      </c>
      <c r="S32" s="5">
        <f t="shared" si="8"/>
        <v>857.2896000000001</v>
      </c>
      <c r="T32" t="s">
        <v>172</v>
      </c>
    </row>
    <row r="33" spans="1:20" ht="12.75">
      <c r="A33" t="s">
        <v>5</v>
      </c>
      <c r="B33">
        <v>0</v>
      </c>
      <c r="C33">
        <v>3</v>
      </c>
      <c r="D33">
        <v>2</v>
      </c>
      <c r="E33">
        <v>0</v>
      </c>
      <c r="F33">
        <v>3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f t="shared" si="5"/>
        <v>8</v>
      </c>
      <c r="N33" s="5">
        <f t="shared" si="6"/>
        <v>816</v>
      </c>
      <c r="O33" s="5">
        <f t="shared" si="7"/>
        <v>816</v>
      </c>
      <c r="P33" s="5" t="s">
        <v>197</v>
      </c>
      <c r="Q33" s="5">
        <f t="shared" si="9"/>
        <v>816</v>
      </c>
      <c r="R33" s="5">
        <v>840.48</v>
      </c>
      <c r="S33" s="5">
        <f t="shared" si="8"/>
        <v>857.2896000000001</v>
      </c>
      <c r="T33" t="s">
        <v>172</v>
      </c>
    </row>
    <row r="34" spans="1:20" ht="12.75">
      <c r="A34" t="s">
        <v>18</v>
      </c>
      <c r="B34">
        <v>1000</v>
      </c>
      <c r="C34">
        <v>3</v>
      </c>
      <c r="D34">
        <v>2</v>
      </c>
      <c r="E34">
        <v>0</v>
      </c>
      <c r="F34">
        <v>2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f t="shared" si="5"/>
        <v>7</v>
      </c>
      <c r="N34" s="5">
        <f t="shared" si="6"/>
        <v>714</v>
      </c>
      <c r="O34" s="5">
        <f t="shared" si="7"/>
        <v>-286</v>
      </c>
      <c r="P34" s="5" t="s">
        <v>198</v>
      </c>
      <c r="Q34" s="5">
        <f t="shared" si="9"/>
        <v>714</v>
      </c>
      <c r="R34" s="5">
        <v>735.42</v>
      </c>
      <c r="S34" s="5">
        <f t="shared" si="8"/>
        <v>750.1283999999999</v>
      </c>
      <c r="T34" t="s">
        <v>172</v>
      </c>
    </row>
    <row r="35" spans="1:20" ht="12.75">
      <c r="A35" t="s">
        <v>14</v>
      </c>
      <c r="B35">
        <v>600</v>
      </c>
      <c r="C35">
        <v>3</v>
      </c>
      <c r="D35">
        <v>1</v>
      </c>
      <c r="E35">
        <v>0</v>
      </c>
      <c r="F35">
        <v>2</v>
      </c>
      <c r="G35">
        <v>0</v>
      </c>
      <c r="H35">
        <v>1</v>
      </c>
      <c r="I35">
        <v>0</v>
      </c>
      <c r="J35">
        <v>0</v>
      </c>
      <c r="K35">
        <v>0</v>
      </c>
      <c r="L35">
        <v>0</v>
      </c>
      <c r="M35">
        <f t="shared" si="5"/>
        <v>7</v>
      </c>
      <c r="N35" s="5">
        <f t="shared" si="6"/>
        <v>714</v>
      </c>
      <c r="O35" s="5">
        <f t="shared" si="7"/>
        <v>114</v>
      </c>
      <c r="P35" s="5" t="s">
        <v>199</v>
      </c>
      <c r="Q35" s="5">
        <f t="shared" si="9"/>
        <v>714</v>
      </c>
      <c r="R35" s="5">
        <v>735.42</v>
      </c>
      <c r="S35" s="5">
        <f t="shared" si="8"/>
        <v>750.1283999999999</v>
      </c>
      <c r="T35" t="s">
        <v>171</v>
      </c>
    </row>
    <row r="36" spans="1:20" ht="12.75">
      <c r="A36" t="s">
        <v>6</v>
      </c>
      <c r="B36">
        <v>450</v>
      </c>
      <c r="C36">
        <v>3</v>
      </c>
      <c r="D36">
        <v>2</v>
      </c>
      <c r="E36">
        <v>0</v>
      </c>
      <c r="F36">
        <v>0</v>
      </c>
      <c r="G36">
        <v>2</v>
      </c>
      <c r="H36">
        <v>0</v>
      </c>
      <c r="I36">
        <v>0</v>
      </c>
      <c r="J36">
        <v>0</v>
      </c>
      <c r="K36">
        <v>0</v>
      </c>
      <c r="L36">
        <v>0</v>
      </c>
      <c r="M36">
        <f t="shared" si="5"/>
        <v>7</v>
      </c>
      <c r="N36" s="5">
        <f t="shared" si="6"/>
        <v>714</v>
      </c>
      <c r="O36" s="5">
        <f t="shared" si="7"/>
        <v>264</v>
      </c>
      <c r="P36" s="5" t="s">
        <v>200</v>
      </c>
      <c r="Q36" s="5">
        <f t="shared" si="9"/>
        <v>714</v>
      </c>
      <c r="R36" s="5">
        <v>735.42</v>
      </c>
      <c r="S36" s="5">
        <f t="shared" si="8"/>
        <v>750.1283999999999</v>
      </c>
      <c r="T36" t="s">
        <v>171</v>
      </c>
    </row>
    <row r="37" spans="1:20" ht="12.75">
      <c r="A37" t="s">
        <v>6</v>
      </c>
      <c r="B37">
        <v>450</v>
      </c>
      <c r="C37">
        <v>3</v>
      </c>
      <c r="D37">
        <v>2</v>
      </c>
      <c r="E37">
        <v>0</v>
      </c>
      <c r="F37">
        <v>0</v>
      </c>
      <c r="G37">
        <v>2</v>
      </c>
      <c r="H37">
        <v>0</v>
      </c>
      <c r="I37">
        <v>0</v>
      </c>
      <c r="J37">
        <v>0</v>
      </c>
      <c r="K37">
        <v>0</v>
      </c>
      <c r="L37">
        <v>0</v>
      </c>
      <c r="M37">
        <f t="shared" si="5"/>
        <v>7</v>
      </c>
      <c r="N37" s="5">
        <f t="shared" si="6"/>
        <v>714</v>
      </c>
      <c r="O37" s="5">
        <f t="shared" si="7"/>
        <v>264</v>
      </c>
      <c r="P37" s="5" t="s">
        <v>200</v>
      </c>
      <c r="Q37" s="5">
        <f t="shared" si="9"/>
        <v>714</v>
      </c>
      <c r="R37" s="5">
        <v>735.42</v>
      </c>
      <c r="S37" s="5">
        <f t="shared" si="8"/>
        <v>750.1283999999999</v>
      </c>
      <c r="T37" t="s">
        <v>171</v>
      </c>
    </row>
    <row r="38" spans="1:20" ht="12.75">
      <c r="A38" t="s">
        <v>7</v>
      </c>
      <c r="B38">
        <v>450</v>
      </c>
      <c r="C38">
        <v>3</v>
      </c>
      <c r="D38">
        <v>2</v>
      </c>
      <c r="E38">
        <v>0</v>
      </c>
      <c r="F38">
        <v>0</v>
      </c>
      <c r="G38">
        <v>2</v>
      </c>
      <c r="H38">
        <v>0</v>
      </c>
      <c r="I38">
        <v>0</v>
      </c>
      <c r="J38">
        <v>0</v>
      </c>
      <c r="K38">
        <v>0</v>
      </c>
      <c r="L38">
        <v>0</v>
      </c>
      <c r="M38">
        <f t="shared" si="5"/>
        <v>7</v>
      </c>
      <c r="N38" s="5">
        <f t="shared" si="6"/>
        <v>714</v>
      </c>
      <c r="O38" s="5">
        <f t="shared" si="7"/>
        <v>264</v>
      </c>
      <c r="P38" s="5" t="s">
        <v>201</v>
      </c>
      <c r="Q38" s="5">
        <f t="shared" si="9"/>
        <v>714</v>
      </c>
      <c r="R38" s="5">
        <v>735.42</v>
      </c>
      <c r="S38" s="5">
        <f t="shared" si="8"/>
        <v>750.1283999999999</v>
      </c>
      <c r="T38" t="s">
        <v>171</v>
      </c>
    </row>
    <row r="39" spans="1:20" ht="12.75">
      <c r="A39" t="s">
        <v>7</v>
      </c>
      <c r="B39">
        <v>450</v>
      </c>
      <c r="C39">
        <v>3</v>
      </c>
      <c r="D39">
        <v>2</v>
      </c>
      <c r="E39">
        <v>0</v>
      </c>
      <c r="F39">
        <v>0</v>
      </c>
      <c r="G39">
        <v>2</v>
      </c>
      <c r="H39">
        <v>0</v>
      </c>
      <c r="I39">
        <v>0</v>
      </c>
      <c r="J39">
        <v>0</v>
      </c>
      <c r="K39">
        <v>0</v>
      </c>
      <c r="L39">
        <v>0</v>
      </c>
      <c r="M39">
        <f t="shared" si="5"/>
        <v>7</v>
      </c>
      <c r="N39" s="5">
        <f t="shared" si="6"/>
        <v>714</v>
      </c>
      <c r="O39" s="5">
        <f t="shared" si="7"/>
        <v>264</v>
      </c>
      <c r="P39" s="5" t="s">
        <v>201</v>
      </c>
      <c r="Q39" s="5">
        <f t="shared" si="9"/>
        <v>714</v>
      </c>
      <c r="R39" s="5">
        <v>735.42</v>
      </c>
      <c r="S39" s="5">
        <f t="shared" si="8"/>
        <v>750.1283999999999</v>
      </c>
      <c r="T39" t="s">
        <v>171</v>
      </c>
    </row>
    <row r="40" spans="1:20" ht="12.75">
      <c r="A40" t="s">
        <v>8</v>
      </c>
      <c r="B40">
        <v>450</v>
      </c>
      <c r="C40">
        <v>3</v>
      </c>
      <c r="D40">
        <v>2</v>
      </c>
      <c r="E40">
        <v>0</v>
      </c>
      <c r="F40">
        <v>0</v>
      </c>
      <c r="G40">
        <v>2</v>
      </c>
      <c r="H40">
        <v>0</v>
      </c>
      <c r="I40">
        <v>0</v>
      </c>
      <c r="J40">
        <v>0</v>
      </c>
      <c r="K40">
        <v>0</v>
      </c>
      <c r="L40">
        <v>0</v>
      </c>
      <c r="M40">
        <f t="shared" si="5"/>
        <v>7</v>
      </c>
      <c r="N40" s="5">
        <f t="shared" si="6"/>
        <v>714</v>
      </c>
      <c r="O40" s="5">
        <f t="shared" si="7"/>
        <v>264</v>
      </c>
      <c r="P40" s="5" t="s">
        <v>202</v>
      </c>
      <c r="Q40" s="5">
        <f t="shared" si="9"/>
        <v>714</v>
      </c>
      <c r="R40" s="5">
        <v>735.42</v>
      </c>
      <c r="S40" s="5">
        <f t="shared" si="8"/>
        <v>750.1283999999999</v>
      </c>
      <c r="T40" t="s">
        <v>171</v>
      </c>
    </row>
    <row r="41" spans="1:20" ht="12.75">
      <c r="A41" t="s">
        <v>8</v>
      </c>
      <c r="B41">
        <v>450</v>
      </c>
      <c r="C41">
        <v>3</v>
      </c>
      <c r="D41">
        <v>2</v>
      </c>
      <c r="E41">
        <v>0</v>
      </c>
      <c r="F41">
        <v>0</v>
      </c>
      <c r="G41">
        <v>2</v>
      </c>
      <c r="H41">
        <v>0</v>
      </c>
      <c r="I41">
        <v>0</v>
      </c>
      <c r="J41">
        <v>0</v>
      </c>
      <c r="K41">
        <v>0</v>
      </c>
      <c r="L41">
        <v>0</v>
      </c>
      <c r="M41">
        <f t="shared" si="5"/>
        <v>7</v>
      </c>
      <c r="N41" s="5">
        <f t="shared" si="6"/>
        <v>714</v>
      </c>
      <c r="O41" s="5">
        <f t="shared" si="7"/>
        <v>264</v>
      </c>
      <c r="P41" s="5" t="s">
        <v>202</v>
      </c>
      <c r="Q41" s="5">
        <f t="shared" si="9"/>
        <v>714</v>
      </c>
      <c r="R41" s="5">
        <v>735.42</v>
      </c>
      <c r="S41" s="5">
        <f t="shared" si="8"/>
        <v>750.1283999999999</v>
      </c>
      <c r="T41" t="s">
        <v>171</v>
      </c>
    </row>
    <row r="42" spans="1:20" ht="12.75">
      <c r="A42" t="s">
        <v>9</v>
      </c>
      <c r="B42">
        <v>450</v>
      </c>
      <c r="C42">
        <v>3</v>
      </c>
      <c r="D42">
        <v>2</v>
      </c>
      <c r="E42">
        <v>0</v>
      </c>
      <c r="F42">
        <v>0</v>
      </c>
      <c r="G42">
        <v>2</v>
      </c>
      <c r="H42">
        <v>0</v>
      </c>
      <c r="I42">
        <v>0</v>
      </c>
      <c r="J42">
        <v>0</v>
      </c>
      <c r="K42">
        <v>0</v>
      </c>
      <c r="L42">
        <v>0</v>
      </c>
      <c r="M42">
        <f t="shared" si="5"/>
        <v>7</v>
      </c>
      <c r="N42" s="5">
        <f t="shared" si="6"/>
        <v>714</v>
      </c>
      <c r="O42" s="5">
        <f t="shared" si="7"/>
        <v>264</v>
      </c>
      <c r="P42" s="5" t="s">
        <v>203</v>
      </c>
      <c r="Q42" s="5">
        <f t="shared" si="9"/>
        <v>714</v>
      </c>
      <c r="R42" s="5">
        <v>735.42</v>
      </c>
      <c r="S42" s="5">
        <f t="shared" si="8"/>
        <v>750.1283999999999</v>
      </c>
      <c r="T42" t="s">
        <v>171</v>
      </c>
    </row>
    <row r="43" spans="1:20" ht="12.75">
      <c r="A43" t="s">
        <v>151</v>
      </c>
      <c r="B43">
        <v>450</v>
      </c>
      <c r="C43">
        <v>3</v>
      </c>
      <c r="D43">
        <v>2</v>
      </c>
      <c r="E43">
        <v>0</v>
      </c>
      <c r="F43">
        <v>0</v>
      </c>
      <c r="G43">
        <v>2</v>
      </c>
      <c r="H43">
        <v>0</v>
      </c>
      <c r="I43">
        <v>0</v>
      </c>
      <c r="J43">
        <v>0</v>
      </c>
      <c r="K43">
        <v>0</v>
      </c>
      <c r="L43">
        <v>0</v>
      </c>
      <c r="M43">
        <f t="shared" si="5"/>
        <v>7</v>
      </c>
      <c r="N43" s="5">
        <f t="shared" si="6"/>
        <v>714</v>
      </c>
      <c r="O43" s="5">
        <f t="shared" si="7"/>
        <v>264</v>
      </c>
      <c r="P43" s="5" t="s">
        <v>204</v>
      </c>
      <c r="Q43" s="5">
        <f t="shared" si="9"/>
        <v>714</v>
      </c>
      <c r="R43" s="5">
        <v>735.42</v>
      </c>
      <c r="S43" s="5">
        <f t="shared" si="8"/>
        <v>750.1283999999999</v>
      </c>
      <c r="T43" t="s">
        <v>171</v>
      </c>
    </row>
    <row r="44" spans="12:19" ht="12.75">
      <c r="L44" t="s">
        <v>97</v>
      </c>
      <c r="N44" s="5" t="s">
        <v>17</v>
      </c>
      <c r="O44" s="5" t="s">
        <v>17</v>
      </c>
      <c r="Q44" s="5">
        <f>SUM(Q30:Q43)</f>
        <v>11612</v>
      </c>
      <c r="R44" s="5">
        <f>SUM(R30:R43)</f>
        <v>11960.36</v>
      </c>
      <c r="S44" s="5">
        <f>SUM(S30:S43)</f>
        <v>12199.567199999996</v>
      </c>
    </row>
    <row r="46" ht="12.75">
      <c r="A46" s="6" t="s">
        <v>149</v>
      </c>
    </row>
    <row r="47" spans="1:20" ht="12.75">
      <c r="A47" t="s">
        <v>1</v>
      </c>
      <c r="B47">
        <v>1820</v>
      </c>
      <c r="C47">
        <v>3</v>
      </c>
      <c r="D47">
        <v>3</v>
      </c>
      <c r="E47">
        <v>0</v>
      </c>
      <c r="F47">
        <v>4</v>
      </c>
      <c r="G47">
        <v>1</v>
      </c>
      <c r="H47">
        <v>1</v>
      </c>
      <c r="I47">
        <v>1</v>
      </c>
      <c r="J47">
        <v>3</v>
      </c>
      <c r="K47">
        <v>0</v>
      </c>
      <c r="L47">
        <v>0</v>
      </c>
      <c r="M47">
        <f aca="true" t="shared" si="10" ref="M47:M58">SUM(C47:L47)</f>
        <v>16</v>
      </c>
      <c r="N47" s="5">
        <f aca="true" t="shared" si="11" ref="N47:N58">+M47*$M$5</f>
        <v>1632</v>
      </c>
      <c r="O47" s="5">
        <f aca="true" t="shared" si="12" ref="O47:O58">+N47-B47</f>
        <v>-188</v>
      </c>
      <c r="P47" s="5" t="s">
        <v>186</v>
      </c>
      <c r="Q47" s="5">
        <v>1820</v>
      </c>
      <c r="R47" s="5">
        <v>1874.6</v>
      </c>
      <c r="S47" s="5">
        <f>+R47*1.02</f>
        <v>1912.0919999999999</v>
      </c>
      <c r="T47" t="s">
        <v>171</v>
      </c>
    </row>
    <row r="48" spans="1:20" ht="12.75">
      <c r="A48" t="s">
        <v>4</v>
      </c>
      <c r="B48">
        <v>1000</v>
      </c>
      <c r="C48">
        <v>1</v>
      </c>
      <c r="D48">
        <v>4</v>
      </c>
      <c r="E48">
        <v>0</v>
      </c>
      <c r="F48">
        <v>4</v>
      </c>
      <c r="G48">
        <v>0</v>
      </c>
      <c r="H48">
        <v>1</v>
      </c>
      <c r="I48">
        <v>0</v>
      </c>
      <c r="J48">
        <v>0</v>
      </c>
      <c r="K48">
        <v>0</v>
      </c>
      <c r="L48">
        <v>0</v>
      </c>
      <c r="M48">
        <f t="shared" si="10"/>
        <v>10</v>
      </c>
      <c r="N48" s="5">
        <f t="shared" si="11"/>
        <v>1020</v>
      </c>
      <c r="O48" s="5">
        <f t="shared" si="12"/>
        <v>20</v>
      </c>
      <c r="P48" s="5" t="s">
        <v>187</v>
      </c>
      <c r="Q48" s="5">
        <v>1020</v>
      </c>
      <c r="R48" s="5">
        <v>1050.6</v>
      </c>
      <c r="S48" s="5">
        <f aca="true" t="shared" si="13" ref="S48:S58">+R48*1.02</f>
        <v>1071.6119999999999</v>
      </c>
      <c r="T48" t="s">
        <v>172</v>
      </c>
    </row>
    <row r="49" spans="1:20" ht="12.75">
      <c r="A49" t="s">
        <v>5</v>
      </c>
      <c r="B49">
        <v>1000</v>
      </c>
      <c r="C49">
        <v>3</v>
      </c>
      <c r="D49">
        <v>2</v>
      </c>
      <c r="E49">
        <v>0</v>
      </c>
      <c r="F49">
        <v>3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f t="shared" si="10"/>
        <v>8</v>
      </c>
      <c r="N49" s="5">
        <f t="shared" si="11"/>
        <v>816</v>
      </c>
      <c r="O49" s="5">
        <f t="shared" si="12"/>
        <v>-184</v>
      </c>
      <c r="P49" s="5" t="s">
        <v>189</v>
      </c>
      <c r="Q49" s="5">
        <f aca="true" t="shared" si="14" ref="Q49:Q58">+N49</f>
        <v>816</v>
      </c>
      <c r="R49" s="5">
        <v>840.48</v>
      </c>
      <c r="S49" s="5">
        <f t="shared" si="13"/>
        <v>857.2896000000001</v>
      </c>
      <c r="T49" t="s">
        <v>172</v>
      </c>
    </row>
    <row r="50" spans="1:20" ht="12.75">
      <c r="A50" t="s">
        <v>5</v>
      </c>
      <c r="B50">
        <v>0</v>
      </c>
      <c r="C50">
        <v>3</v>
      </c>
      <c r="D50">
        <v>2</v>
      </c>
      <c r="E50">
        <v>0</v>
      </c>
      <c r="F50">
        <v>3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f t="shared" si="10"/>
        <v>8</v>
      </c>
      <c r="N50" s="5">
        <f t="shared" si="11"/>
        <v>816</v>
      </c>
      <c r="O50" s="5">
        <f t="shared" si="12"/>
        <v>816</v>
      </c>
      <c r="P50" s="5" t="s">
        <v>189</v>
      </c>
      <c r="Q50" s="5">
        <f t="shared" si="14"/>
        <v>816</v>
      </c>
      <c r="R50" s="5">
        <v>840.48</v>
      </c>
      <c r="S50" s="5">
        <f t="shared" si="13"/>
        <v>857.2896000000001</v>
      </c>
      <c r="T50" t="s">
        <v>172</v>
      </c>
    </row>
    <row r="51" spans="1:20" ht="12.75">
      <c r="A51" t="s">
        <v>14</v>
      </c>
      <c r="B51">
        <v>600</v>
      </c>
      <c r="C51">
        <v>3</v>
      </c>
      <c r="D51">
        <v>1</v>
      </c>
      <c r="E51">
        <v>0</v>
      </c>
      <c r="F51">
        <v>2</v>
      </c>
      <c r="G51">
        <v>0</v>
      </c>
      <c r="H51">
        <v>1</v>
      </c>
      <c r="I51">
        <v>0</v>
      </c>
      <c r="J51">
        <v>0</v>
      </c>
      <c r="K51">
        <v>0</v>
      </c>
      <c r="L51">
        <v>0</v>
      </c>
      <c r="M51">
        <f t="shared" si="10"/>
        <v>7</v>
      </c>
      <c r="N51" s="5">
        <f t="shared" si="11"/>
        <v>714</v>
      </c>
      <c r="O51" s="5">
        <f t="shared" si="12"/>
        <v>114</v>
      </c>
      <c r="P51" s="5" t="s">
        <v>190</v>
      </c>
      <c r="Q51" s="5">
        <f t="shared" si="14"/>
        <v>714</v>
      </c>
      <c r="R51" s="5">
        <v>735.42</v>
      </c>
      <c r="S51" s="5">
        <f t="shared" si="13"/>
        <v>750.1283999999999</v>
      </c>
      <c r="T51" t="s">
        <v>171</v>
      </c>
    </row>
    <row r="52" spans="1:20" ht="12.75">
      <c r="A52" t="s">
        <v>6</v>
      </c>
      <c r="B52">
        <v>450</v>
      </c>
      <c r="C52">
        <v>3</v>
      </c>
      <c r="D52">
        <v>2</v>
      </c>
      <c r="E52">
        <v>0</v>
      </c>
      <c r="F52">
        <v>0</v>
      </c>
      <c r="G52">
        <v>2</v>
      </c>
      <c r="H52">
        <v>0</v>
      </c>
      <c r="I52">
        <v>0</v>
      </c>
      <c r="J52">
        <v>0</v>
      </c>
      <c r="K52">
        <v>0</v>
      </c>
      <c r="L52">
        <v>0</v>
      </c>
      <c r="M52">
        <f t="shared" si="10"/>
        <v>7</v>
      </c>
      <c r="N52" s="5">
        <f t="shared" si="11"/>
        <v>714</v>
      </c>
      <c r="O52" s="5">
        <f t="shared" si="12"/>
        <v>264</v>
      </c>
      <c r="P52" s="5" t="s">
        <v>191</v>
      </c>
      <c r="Q52" s="5">
        <f t="shared" si="14"/>
        <v>714</v>
      </c>
      <c r="R52" s="5">
        <v>735.42</v>
      </c>
      <c r="S52" s="5">
        <f t="shared" si="13"/>
        <v>750.1283999999999</v>
      </c>
      <c r="T52" t="s">
        <v>171</v>
      </c>
    </row>
    <row r="53" spans="1:20" ht="12.75">
      <c r="A53" t="s">
        <v>6</v>
      </c>
      <c r="B53">
        <v>450</v>
      </c>
      <c r="C53">
        <v>3</v>
      </c>
      <c r="D53">
        <v>2</v>
      </c>
      <c r="E53">
        <v>0</v>
      </c>
      <c r="F53">
        <v>0</v>
      </c>
      <c r="G53">
        <v>2</v>
      </c>
      <c r="H53">
        <v>0</v>
      </c>
      <c r="I53">
        <v>0</v>
      </c>
      <c r="J53">
        <v>0</v>
      </c>
      <c r="K53">
        <v>0</v>
      </c>
      <c r="L53">
        <v>0</v>
      </c>
      <c r="M53">
        <f t="shared" si="10"/>
        <v>7</v>
      </c>
      <c r="N53" s="5">
        <f t="shared" si="11"/>
        <v>714</v>
      </c>
      <c r="O53" s="5">
        <f t="shared" si="12"/>
        <v>264</v>
      </c>
      <c r="P53" s="5" t="s">
        <v>191</v>
      </c>
      <c r="Q53" s="5">
        <f t="shared" si="14"/>
        <v>714</v>
      </c>
      <c r="R53" s="5">
        <v>735.42</v>
      </c>
      <c r="S53" s="5">
        <f t="shared" si="13"/>
        <v>750.1283999999999</v>
      </c>
      <c r="T53" t="s">
        <v>171</v>
      </c>
    </row>
    <row r="54" spans="1:20" ht="12.75">
      <c r="A54" t="s">
        <v>152</v>
      </c>
      <c r="B54">
        <v>450</v>
      </c>
      <c r="C54">
        <v>3</v>
      </c>
      <c r="D54">
        <v>2</v>
      </c>
      <c r="E54">
        <v>0</v>
      </c>
      <c r="F54">
        <v>0</v>
      </c>
      <c r="G54">
        <v>2</v>
      </c>
      <c r="H54">
        <v>0</v>
      </c>
      <c r="I54">
        <v>0</v>
      </c>
      <c r="J54">
        <v>0</v>
      </c>
      <c r="K54">
        <v>0</v>
      </c>
      <c r="L54">
        <v>0</v>
      </c>
      <c r="M54">
        <f t="shared" si="10"/>
        <v>7</v>
      </c>
      <c r="N54" s="5">
        <f t="shared" si="11"/>
        <v>714</v>
      </c>
      <c r="O54" s="5">
        <f t="shared" si="12"/>
        <v>264</v>
      </c>
      <c r="P54" s="5" t="s">
        <v>205</v>
      </c>
      <c r="Q54" s="5">
        <f t="shared" si="14"/>
        <v>714</v>
      </c>
      <c r="R54" s="5">
        <v>735.42</v>
      </c>
      <c r="S54" s="5">
        <f t="shared" si="13"/>
        <v>750.1283999999999</v>
      </c>
      <c r="T54" t="s">
        <v>171</v>
      </c>
    </row>
    <row r="55" spans="1:20" ht="12.75">
      <c r="A55" t="s">
        <v>7</v>
      </c>
      <c r="B55">
        <v>450</v>
      </c>
      <c r="C55">
        <v>3</v>
      </c>
      <c r="D55">
        <v>2</v>
      </c>
      <c r="E55">
        <v>0</v>
      </c>
      <c r="F55">
        <v>0</v>
      </c>
      <c r="G55">
        <v>2</v>
      </c>
      <c r="H55">
        <v>0</v>
      </c>
      <c r="I55">
        <v>0</v>
      </c>
      <c r="J55">
        <v>0</v>
      </c>
      <c r="K55">
        <v>0</v>
      </c>
      <c r="L55">
        <v>0</v>
      </c>
      <c r="M55">
        <f t="shared" si="10"/>
        <v>7</v>
      </c>
      <c r="N55" s="5">
        <f t="shared" si="11"/>
        <v>714</v>
      </c>
      <c r="O55" s="5">
        <f t="shared" si="12"/>
        <v>264</v>
      </c>
      <c r="P55" s="5" t="s">
        <v>192</v>
      </c>
      <c r="Q55" s="5">
        <f t="shared" si="14"/>
        <v>714</v>
      </c>
      <c r="R55" s="5">
        <v>735.42</v>
      </c>
      <c r="S55" s="5">
        <f t="shared" si="13"/>
        <v>750.1283999999999</v>
      </c>
      <c r="T55" t="s">
        <v>171</v>
      </c>
    </row>
    <row r="56" spans="1:20" ht="12.75">
      <c r="A56" t="s">
        <v>7</v>
      </c>
      <c r="B56">
        <v>450</v>
      </c>
      <c r="C56">
        <v>3</v>
      </c>
      <c r="D56">
        <v>2</v>
      </c>
      <c r="E56">
        <v>0</v>
      </c>
      <c r="F56">
        <v>0</v>
      </c>
      <c r="G56">
        <v>2</v>
      </c>
      <c r="H56">
        <v>0</v>
      </c>
      <c r="I56">
        <v>0</v>
      </c>
      <c r="J56">
        <v>0</v>
      </c>
      <c r="K56">
        <v>0</v>
      </c>
      <c r="L56">
        <v>0</v>
      </c>
      <c r="M56">
        <f t="shared" si="10"/>
        <v>7</v>
      </c>
      <c r="N56" s="5">
        <f t="shared" si="11"/>
        <v>714</v>
      </c>
      <c r="O56" s="5">
        <f t="shared" si="12"/>
        <v>264</v>
      </c>
      <c r="P56" s="5" t="s">
        <v>192</v>
      </c>
      <c r="Q56" s="5">
        <f t="shared" si="14"/>
        <v>714</v>
      </c>
      <c r="R56" s="5">
        <v>735.42</v>
      </c>
      <c r="S56" s="5">
        <f t="shared" si="13"/>
        <v>750.1283999999999</v>
      </c>
      <c r="T56" t="s">
        <v>171</v>
      </c>
    </row>
    <row r="57" spans="1:20" ht="12.75">
      <c r="A57" t="s">
        <v>9</v>
      </c>
      <c r="B57">
        <v>450</v>
      </c>
      <c r="C57">
        <v>3</v>
      </c>
      <c r="D57">
        <v>2</v>
      </c>
      <c r="E57">
        <v>0</v>
      </c>
      <c r="F57">
        <v>0</v>
      </c>
      <c r="G57">
        <v>2</v>
      </c>
      <c r="H57">
        <v>0</v>
      </c>
      <c r="I57">
        <v>0</v>
      </c>
      <c r="J57">
        <v>0</v>
      </c>
      <c r="K57">
        <v>0</v>
      </c>
      <c r="L57">
        <v>0</v>
      </c>
      <c r="M57">
        <f t="shared" si="10"/>
        <v>7</v>
      </c>
      <c r="N57" s="5">
        <f t="shared" si="11"/>
        <v>714</v>
      </c>
      <c r="O57" s="5">
        <f t="shared" si="12"/>
        <v>264</v>
      </c>
      <c r="P57" s="5" t="s">
        <v>193</v>
      </c>
      <c r="Q57" s="5">
        <f t="shared" si="14"/>
        <v>714</v>
      </c>
      <c r="R57" s="5">
        <v>735.42</v>
      </c>
      <c r="S57" s="5">
        <f t="shared" si="13"/>
        <v>750.1283999999999</v>
      </c>
      <c r="T57" t="s">
        <v>171</v>
      </c>
    </row>
    <row r="58" spans="1:20" ht="12.75">
      <c r="A58" t="s">
        <v>151</v>
      </c>
      <c r="B58">
        <v>450</v>
      </c>
      <c r="C58">
        <v>3</v>
      </c>
      <c r="D58">
        <v>2</v>
      </c>
      <c r="E58">
        <v>0</v>
      </c>
      <c r="F58">
        <v>0</v>
      </c>
      <c r="G58">
        <v>3</v>
      </c>
      <c r="H58">
        <v>0</v>
      </c>
      <c r="I58">
        <v>0</v>
      </c>
      <c r="J58">
        <v>0</v>
      </c>
      <c r="K58">
        <v>0</v>
      </c>
      <c r="L58">
        <v>0</v>
      </c>
      <c r="M58">
        <f t="shared" si="10"/>
        <v>8</v>
      </c>
      <c r="N58" s="5">
        <f t="shared" si="11"/>
        <v>816</v>
      </c>
      <c r="O58" s="5">
        <f t="shared" si="12"/>
        <v>366</v>
      </c>
      <c r="P58" s="5" t="s">
        <v>194</v>
      </c>
      <c r="Q58" s="5">
        <f t="shared" si="14"/>
        <v>816</v>
      </c>
      <c r="R58" s="5">
        <v>840.48</v>
      </c>
      <c r="S58" s="5">
        <f t="shared" si="13"/>
        <v>857.2896000000001</v>
      </c>
      <c r="T58" t="s">
        <v>171</v>
      </c>
    </row>
    <row r="59" spans="12:19" ht="12.75">
      <c r="L59" t="s">
        <v>97</v>
      </c>
      <c r="Q59" s="5">
        <f>SUM(Q47:Q58)</f>
        <v>10286</v>
      </c>
      <c r="R59" s="5">
        <f>SUM(R47:R58)</f>
        <v>10594.58</v>
      </c>
      <c r="S59" s="5">
        <f>SUM(S47:S58)</f>
        <v>10806.471599999997</v>
      </c>
    </row>
    <row r="60" ht="12.75">
      <c r="A60" s="6" t="s">
        <v>150</v>
      </c>
    </row>
    <row r="61" spans="1:20" ht="12.75">
      <c r="A61" t="s">
        <v>1</v>
      </c>
      <c r="B61">
        <v>1820</v>
      </c>
      <c r="C61">
        <v>3</v>
      </c>
      <c r="D61">
        <v>3</v>
      </c>
      <c r="E61">
        <v>0</v>
      </c>
      <c r="F61">
        <v>4</v>
      </c>
      <c r="G61">
        <v>1</v>
      </c>
      <c r="H61">
        <v>1</v>
      </c>
      <c r="I61">
        <v>1</v>
      </c>
      <c r="J61">
        <v>3</v>
      </c>
      <c r="K61">
        <v>0</v>
      </c>
      <c r="L61">
        <v>0</v>
      </c>
      <c r="M61">
        <f aca="true" t="shared" si="15" ref="M61:M72">SUM(C61:L61)</f>
        <v>16</v>
      </c>
      <c r="N61" s="5">
        <f aca="true" t="shared" si="16" ref="N61:N72">+M61*$M$5</f>
        <v>1632</v>
      </c>
      <c r="O61" s="5">
        <f aca="true" t="shared" si="17" ref="O61:O72">+N61-B61</f>
        <v>-188</v>
      </c>
      <c r="P61" s="5" t="s">
        <v>186</v>
      </c>
      <c r="Q61" s="5">
        <v>1820</v>
      </c>
      <c r="R61" s="5">
        <v>1874.6</v>
      </c>
      <c r="S61" s="5">
        <f>+R61*1.02</f>
        <v>1912.0919999999999</v>
      </c>
      <c r="T61" t="s">
        <v>171</v>
      </c>
    </row>
    <row r="62" spans="1:20" ht="12.75">
      <c r="A62" t="s">
        <v>4</v>
      </c>
      <c r="B62">
        <v>1000</v>
      </c>
      <c r="C62">
        <v>1</v>
      </c>
      <c r="D62">
        <v>4</v>
      </c>
      <c r="E62">
        <v>0</v>
      </c>
      <c r="F62">
        <v>4</v>
      </c>
      <c r="G62">
        <v>0</v>
      </c>
      <c r="H62">
        <v>1</v>
      </c>
      <c r="I62">
        <v>0</v>
      </c>
      <c r="J62">
        <v>0</v>
      </c>
      <c r="K62">
        <v>0</v>
      </c>
      <c r="L62">
        <v>0</v>
      </c>
      <c r="M62">
        <f t="shared" si="15"/>
        <v>10</v>
      </c>
      <c r="N62" s="5">
        <f t="shared" si="16"/>
        <v>1020</v>
      </c>
      <c r="O62" s="5">
        <f t="shared" si="17"/>
        <v>20</v>
      </c>
      <c r="P62" s="5" t="s">
        <v>187</v>
      </c>
      <c r="Q62" s="5">
        <v>1020</v>
      </c>
      <c r="R62" s="5">
        <v>1050.6</v>
      </c>
      <c r="S62" s="5">
        <f aca="true" t="shared" si="18" ref="S62:S72">+R62*1.02</f>
        <v>1071.6119999999999</v>
      </c>
      <c r="T62" t="s">
        <v>172</v>
      </c>
    </row>
    <row r="63" spans="1:20" ht="12.75">
      <c r="A63" t="s">
        <v>173</v>
      </c>
      <c r="B63">
        <v>1400</v>
      </c>
      <c r="C63">
        <v>3</v>
      </c>
      <c r="D63">
        <v>3</v>
      </c>
      <c r="E63">
        <v>0</v>
      </c>
      <c r="F63">
        <v>4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f t="shared" si="15"/>
        <v>10</v>
      </c>
      <c r="N63" s="5">
        <f t="shared" si="16"/>
        <v>1020</v>
      </c>
      <c r="O63" s="5">
        <f t="shared" si="17"/>
        <v>-380</v>
      </c>
      <c r="P63" s="5" t="s">
        <v>270</v>
      </c>
      <c r="Q63" s="5">
        <f>1400*1.02</f>
        <v>1428</v>
      </c>
      <c r="R63" s="5">
        <v>1470.84</v>
      </c>
      <c r="S63" s="5">
        <f t="shared" si="18"/>
        <v>1500.2567999999999</v>
      </c>
      <c r="T63" t="s">
        <v>172</v>
      </c>
    </row>
    <row r="64" spans="1:20" ht="12.75">
      <c r="A64" t="s">
        <v>257</v>
      </c>
      <c r="B64">
        <v>500</v>
      </c>
      <c r="C64">
        <v>3</v>
      </c>
      <c r="D64">
        <v>3</v>
      </c>
      <c r="E64">
        <v>0</v>
      </c>
      <c r="F64">
        <v>4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f t="shared" si="15"/>
        <v>10</v>
      </c>
      <c r="N64" s="5">
        <f t="shared" si="16"/>
        <v>1020</v>
      </c>
      <c r="O64" s="5">
        <f>+N64-B64</f>
        <v>520</v>
      </c>
      <c r="P64" s="5" t="s">
        <v>269</v>
      </c>
      <c r="Q64" s="5">
        <v>1428</v>
      </c>
      <c r="R64" s="5">
        <v>1470.84</v>
      </c>
      <c r="S64" s="5">
        <f t="shared" si="18"/>
        <v>1500.2567999999999</v>
      </c>
      <c r="T64" t="s">
        <v>178</v>
      </c>
    </row>
    <row r="65" spans="1:20" ht="12.75">
      <c r="A65" t="s">
        <v>18</v>
      </c>
      <c r="B65">
        <v>1000</v>
      </c>
      <c r="C65">
        <v>3</v>
      </c>
      <c r="D65">
        <v>2</v>
      </c>
      <c r="E65">
        <v>0</v>
      </c>
      <c r="F65">
        <v>3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f t="shared" si="15"/>
        <v>8</v>
      </c>
      <c r="N65" s="5">
        <f t="shared" si="16"/>
        <v>816</v>
      </c>
      <c r="O65" s="5">
        <f t="shared" si="17"/>
        <v>-184</v>
      </c>
      <c r="P65" s="5" t="s">
        <v>188</v>
      </c>
      <c r="Q65" s="5">
        <f aca="true" t="shared" si="19" ref="Q65:Q72">+N65</f>
        <v>816</v>
      </c>
      <c r="R65" s="5">
        <v>840.48</v>
      </c>
      <c r="S65" s="5">
        <f t="shared" si="18"/>
        <v>857.2896000000001</v>
      </c>
      <c r="T65" t="s">
        <v>172</v>
      </c>
    </row>
    <row r="66" spans="1:20" ht="12.75">
      <c r="A66" t="s">
        <v>14</v>
      </c>
      <c r="B66">
        <v>600</v>
      </c>
      <c r="C66">
        <v>3</v>
      </c>
      <c r="D66">
        <v>1</v>
      </c>
      <c r="E66">
        <v>0</v>
      </c>
      <c r="F66">
        <v>2</v>
      </c>
      <c r="G66">
        <v>0</v>
      </c>
      <c r="H66">
        <v>1</v>
      </c>
      <c r="I66">
        <v>1</v>
      </c>
      <c r="J66">
        <v>1</v>
      </c>
      <c r="K66">
        <v>0</v>
      </c>
      <c r="L66">
        <v>0</v>
      </c>
      <c r="M66">
        <f t="shared" si="15"/>
        <v>9</v>
      </c>
      <c r="N66" s="5">
        <f t="shared" si="16"/>
        <v>918</v>
      </c>
      <c r="O66" s="5">
        <f t="shared" si="17"/>
        <v>318</v>
      </c>
      <c r="P66" s="5" t="s">
        <v>190</v>
      </c>
      <c r="Q66" s="5">
        <f t="shared" si="19"/>
        <v>918</v>
      </c>
      <c r="R66" s="5">
        <v>945.54</v>
      </c>
      <c r="S66" s="5">
        <f t="shared" si="18"/>
        <v>964.4508</v>
      </c>
      <c r="T66" t="s">
        <v>171</v>
      </c>
    </row>
    <row r="67" spans="1:20" ht="12.75">
      <c r="A67" t="s">
        <v>6</v>
      </c>
      <c r="B67">
        <v>450</v>
      </c>
      <c r="C67">
        <v>3</v>
      </c>
      <c r="D67">
        <v>2</v>
      </c>
      <c r="E67">
        <v>0</v>
      </c>
      <c r="F67">
        <v>0</v>
      </c>
      <c r="G67">
        <v>2</v>
      </c>
      <c r="H67">
        <v>0</v>
      </c>
      <c r="I67">
        <v>0</v>
      </c>
      <c r="J67">
        <v>0</v>
      </c>
      <c r="K67">
        <v>0</v>
      </c>
      <c r="L67">
        <v>0</v>
      </c>
      <c r="M67">
        <f t="shared" si="15"/>
        <v>7</v>
      </c>
      <c r="N67" s="5">
        <f t="shared" si="16"/>
        <v>714</v>
      </c>
      <c r="O67" s="5">
        <f t="shared" si="17"/>
        <v>264</v>
      </c>
      <c r="P67" s="5" t="s">
        <v>191</v>
      </c>
      <c r="Q67" s="5">
        <f t="shared" si="19"/>
        <v>714</v>
      </c>
      <c r="R67" s="5">
        <v>735.42</v>
      </c>
      <c r="S67" s="5">
        <f t="shared" si="18"/>
        <v>750.1283999999999</v>
      </c>
      <c r="T67" t="s">
        <v>171</v>
      </c>
    </row>
    <row r="68" spans="1:20" ht="12.75">
      <c r="A68" t="s">
        <v>6</v>
      </c>
      <c r="B68">
        <v>450</v>
      </c>
      <c r="C68">
        <v>3</v>
      </c>
      <c r="D68">
        <v>2</v>
      </c>
      <c r="E68">
        <v>0</v>
      </c>
      <c r="F68">
        <v>0</v>
      </c>
      <c r="G68">
        <v>2</v>
      </c>
      <c r="H68">
        <v>0</v>
      </c>
      <c r="I68">
        <v>0</v>
      </c>
      <c r="J68">
        <v>0</v>
      </c>
      <c r="K68">
        <v>0</v>
      </c>
      <c r="L68">
        <v>0</v>
      </c>
      <c r="M68">
        <f t="shared" si="15"/>
        <v>7</v>
      </c>
      <c r="N68" s="5">
        <f t="shared" si="16"/>
        <v>714</v>
      </c>
      <c r="O68" s="5">
        <f t="shared" si="17"/>
        <v>264</v>
      </c>
      <c r="P68" s="5" t="s">
        <v>191</v>
      </c>
      <c r="Q68" s="5">
        <f t="shared" si="19"/>
        <v>714</v>
      </c>
      <c r="R68" s="5">
        <v>735.42</v>
      </c>
      <c r="S68" s="5">
        <f t="shared" si="18"/>
        <v>750.1283999999999</v>
      </c>
      <c r="T68" t="s">
        <v>171</v>
      </c>
    </row>
    <row r="69" spans="1:20" ht="12.75">
      <c r="A69" t="s">
        <v>7</v>
      </c>
      <c r="B69">
        <v>450</v>
      </c>
      <c r="C69">
        <v>3</v>
      </c>
      <c r="D69">
        <v>2</v>
      </c>
      <c r="E69">
        <v>0</v>
      </c>
      <c r="F69">
        <v>0</v>
      </c>
      <c r="G69">
        <v>2</v>
      </c>
      <c r="H69">
        <v>0</v>
      </c>
      <c r="I69">
        <v>0</v>
      </c>
      <c r="J69">
        <v>0</v>
      </c>
      <c r="K69">
        <v>0</v>
      </c>
      <c r="L69">
        <v>0</v>
      </c>
      <c r="M69">
        <f t="shared" si="15"/>
        <v>7</v>
      </c>
      <c r="N69" s="5">
        <f t="shared" si="16"/>
        <v>714</v>
      </c>
      <c r="O69" s="5">
        <f t="shared" si="17"/>
        <v>264</v>
      </c>
      <c r="P69" s="5" t="s">
        <v>205</v>
      </c>
      <c r="Q69" s="5">
        <f t="shared" si="19"/>
        <v>714</v>
      </c>
      <c r="R69" s="5">
        <v>735.42</v>
      </c>
      <c r="S69" s="5">
        <f t="shared" si="18"/>
        <v>750.1283999999999</v>
      </c>
      <c r="T69" t="s">
        <v>171</v>
      </c>
    </row>
    <row r="70" spans="1:20" ht="12.75">
      <c r="A70" t="s">
        <v>7</v>
      </c>
      <c r="B70">
        <v>450</v>
      </c>
      <c r="C70">
        <v>3</v>
      </c>
      <c r="D70">
        <v>2</v>
      </c>
      <c r="E70">
        <v>0</v>
      </c>
      <c r="F70">
        <v>0</v>
      </c>
      <c r="G70">
        <v>2</v>
      </c>
      <c r="H70">
        <v>0</v>
      </c>
      <c r="I70">
        <v>0</v>
      </c>
      <c r="J70">
        <v>0</v>
      </c>
      <c r="K70">
        <v>0</v>
      </c>
      <c r="L70">
        <v>0</v>
      </c>
      <c r="M70">
        <f t="shared" si="15"/>
        <v>7</v>
      </c>
      <c r="N70" s="5">
        <f t="shared" si="16"/>
        <v>714</v>
      </c>
      <c r="O70" s="5">
        <f t="shared" si="17"/>
        <v>264</v>
      </c>
      <c r="P70" s="5" t="s">
        <v>192</v>
      </c>
      <c r="Q70" s="5">
        <f t="shared" si="19"/>
        <v>714</v>
      </c>
      <c r="R70" s="5">
        <v>735.42</v>
      </c>
      <c r="S70" s="5">
        <f t="shared" si="18"/>
        <v>750.1283999999999</v>
      </c>
      <c r="T70" t="s">
        <v>171</v>
      </c>
    </row>
    <row r="71" spans="1:20" ht="12.75">
      <c r="A71" t="s">
        <v>9</v>
      </c>
      <c r="B71">
        <v>450</v>
      </c>
      <c r="C71">
        <v>3</v>
      </c>
      <c r="D71">
        <v>2</v>
      </c>
      <c r="E71">
        <v>0</v>
      </c>
      <c r="F71">
        <v>0</v>
      </c>
      <c r="G71">
        <v>2</v>
      </c>
      <c r="H71">
        <v>0</v>
      </c>
      <c r="I71">
        <v>0</v>
      </c>
      <c r="J71">
        <v>0</v>
      </c>
      <c r="K71">
        <v>0</v>
      </c>
      <c r="L71">
        <v>0</v>
      </c>
      <c r="M71">
        <f t="shared" si="15"/>
        <v>7</v>
      </c>
      <c r="N71" s="5">
        <f t="shared" si="16"/>
        <v>714</v>
      </c>
      <c r="O71" s="5">
        <f t="shared" si="17"/>
        <v>264</v>
      </c>
      <c r="P71" s="5" t="s">
        <v>193</v>
      </c>
      <c r="Q71" s="5">
        <f t="shared" si="19"/>
        <v>714</v>
      </c>
      <c r="R71" s="5">
        <v>735.42</v>
      </c>
      <c r="S71" s="5">
        <f t="shared" si="18"/>
        <v>750.1283999999999</v>
      </c>
      <c r="T71" t="s">
        <v>171</v>
      </c>
    </row>
    <row r="72" spans="1:20" ht="12.75">
      <c r="A72" t="s">
        <v>151</v>
      </c>
      <c r="B72">
        <v>450</v>
      </c>
      <c r="C72">
        <v>3</v>
      </c>
      <c r="D72">
        <v>2</v>
      </c>
      <c r="E72">
        <v>0</v>
      </c>
      <c r="F72">
        <v>0</v>
      </c>
      <c r="G72">
        <v>2</v>
      </c>
      <c r="H72">
        <v>0</v>
      </c>
      <c r="I72">
        <v>0</v>
      </c>
      <c r="J72">
        <v>0</v>
      </c>
      <c r="K72">
        <v>0</v>
      </c>
      <c r="L72">
        <v>0</v>
      </c>
      <c r="M72">
        <f t="shared" si="15"/>
        <v>7</v>
      </c>
      <c r="N72" s="5">
        <f t="shared" si="16"/>
        <v>714</v>
      </c>
      <c r="O72" s="5">
        <f t="shared" si="17"/>
        <v>264</v>
      </c>
      <c r="P72" s="5" t="s">
        <v>194</v>
      </c>
      <c r="Q72" s="5">
        <f t="shared" si="19"/>
        <v>714</v>
      </c>
      <c r="R72" s="5">
        <v>735.42</v>
      </c>
      <c r="S72" s="5">
        <f t="shared" si="18"/>
        <v>750.1283999999999</v>
      </c>
      <c r="T72" t="s">
        <v>171</v>
      </c>
    </row>
    <row r="73" spans="12:19" ht="12.75">
      <c r="L73" t="s">
        <v>97</v>
      </c>
      <c r="N73" s="5" t="s">
        <v>17</v>
      </c>
      <c r="O73" s="5" t="s">
        <v>17</v>
      </c>
      <c r="Q73" s="5">
        <f>SUM(Q61:Q72)</f>
        <v>11714</v>
      </c>
      <c r="R73" s="5">
        <f>SUM(R61:R72)</f>
        <v>12065.42</v>
      </c>
      <c r="S73" s="5">
        <f>SUM(S61:S72)</f>
        <v>12306.728399999998</v>
      </c>
    </row>
    <row r="75" ht="12.75">
      <c r="A75" s="6" t="s">
        <v>176</v>
      </c>
    </row>
    <row r="76" spans="1:20" ht="12.75">
      <c r="A76" t="s">
        <v>10</v>
      </c>
      <c r="B76">
        <v>500</v>
      </c>
      <c r="C76">
        <v>3</v>
      </c>
      <c r="D76">
        <v>1</v>
      </c>
      <c r="E76">
        <v>0</v>
      </c>
      <c r="F76">
        <v>2</v>
      </c>
      <c r="G76">
        <v>0</v>
      </c>
      <c r="H76">
        <v>1</v>
      </c>
      <c r="I76">
        <v>1</v>
      </c>
      <c r="J76">
        <v>1</v>
      </c>
      <c r="K76">
        <v>0</v>
      </c>
      <c r="L76">
        <v>0</v>
      </c>
      <c r="M76">
        <f aca="true" t="shared" si="20" ref="M76:M82">SUM(C76:L76)</f>
        <v>9</v>
      </c>
      <c r="N76" s="5">
        <f aca="true" t="shared" si="21" ref="N76:N82">+M76*$M$5</f>
        <v>918</v>
      </c>
      <c r="O76" s="5">
        <f>+N76-B76</f>
        <v>418</v>
      </c>
      <c r="P76" s="5" t="s">
        <v>206</v>
      </c>
      <c r="Q76" s="5">
        <f aca="true" t="shared" si="22" ref="Q76:Q82">+N76</f>
        <v>918</v>
      </c>
      <c r="R76" s="5">
        <v>945.54</v>
      </c>
      <c r="S76" s="5">
        <f>+R76*1.02</f>
        <v>964.4508</v>
      </c>
      <c r="T76" t="s">
        <v>170</v>
      </c>
    </row>
    <row r="77" spans="1:20" ht="12.75">
      <c r="A77" t="s">
        <v>50</v>
      </c>
      <c r="B77" t="s">
        <v>52</v>
      </c>
      <c r="C77">
        <v>3</v>
      </c>
      <c r="D77">
        <v>1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f t="shared" si="20"/>
        <v>4</v>
      </c>
      <c r="N77" s="5">
        <f t="shared" si="21"/>
        <v>408</v>
      </c>
      <c r="O77" s="5">
        <f>+N77</f>
        <v>408</v>
      </c>
      <c r="P77" s="5" t="s">
        <v>181</v>
      </c>
      <c r="Q77" s="5">
        <f t="shared" si="22"/>
        <v>408</v>
      </c>
      <c r="R77" s="5">
        <v>420.24</v>
      </c>
      <c r="S77" s="5">
        <f aca="true" t="shared" si="23" ref="S77:S82">+R77*1.02</f>
        <v>428.64480000000003</v>
      </c>
      <c r="T77" t="s">
        <v>170</v>
      </c>
    </row>
    <row r="78" spans="1:20" ht="12.75">
      <c r="A78" t="s">
        <v>11</v>
      </c>
      <c r="B78">
        <v>525</v>
      </c>
      <c r="C78">
        <v>3</v>
      </c>
      <c r="D78">
        <v>1</v>
      </c>
      <c r="E78">
        <v>0</v>
      </c>
      <c r="F78">
        <v>2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f t="shared" si="20"/>
        <v>6</v>
      </c>
      <c r="N78" s="5">
        <f t="shared" si="21"/>
        <v>612</v>
      </c>
      <c r="O78" s="5">
        <f>+N78-B78</f>
        <v>87</v>
      </c>
      <c r="P78" s="5" t="s">
        <v>207</v>
      </c>
      <c r="Q78" s="5">
        <f t="shared" si="22"/>
        <v>612</v>
      </c>
      <c r="R78" s="5">
        <v>630.36</v>
      </c>
      <c r="S78" s="5">
        <f t="shared" si="23"/>
        <v>642.9672</v>
      </c>
      <c r="T78" t="s">
        <v>170</v>
      </c>
    </row>
    <row r="79" spans="1:20" ht="12.75">
      <c r="A79" t="s">
        <v>12</v>
      </c>
      <c r="B79">
        <v>525</v>
      </c>
      <c r="C79">
        <v>3</v>
      </c>
      <c r="D79">
        <v>1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f t="shared" si="20"/>
        <v>6</v>
      </c>
      <c r="N79" s="5">
        <f t="shared" si="21"/>
        <v>612</v>
      </c>
      <c r="O79" s="5">
        <f>+N79-B79</f>
        <v>87</v>
      </c>
      <c r="P79" s="5" t="s">
        <v>208</v>
      </c>
      <c r="Q79" s="5">
        <f t="shared" si="22"/>
        <v>612</v>
      </c>
      <c r="R79" s="5">
        <v>630.36</v>
      </c>
      <c r="S79" s="5">
        <f t="shared" si="23"/>
        <v>642.9672</v>
      </c>
      <c r="T79" t="s">
        <v>170</v>
      </c>
    </row>
    <row r="80" spans="1:20" ht="12.75">
      <c r="A80" t="s">
        <v>13</v>
      </c>
      <c r="B80">
        <v>525</v>
      </c>
      <c r="C80">
        <v>3</v>
      </c>
      <c r="D80">
        <v>1</v>
      </c>
      <c r="E80">
        <v>0</v>
      </c>
      <c r="F80">
        <v>1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>
        <f t="shared" si="20"/>
        <v>7</v>
      </c>
      <c r="N80" s="5">
        <f t="shared" si="21"/>
        <v>714</v>
      </c>
      <c r="O80" s="5">
        <f>+N80-B80</f>
        <v>189</v>
      </c>
      <c r="P80" s="5" t="s">
        <v>209</v>
      </c>
      <c r="Q80" s="5">
        <f t="shared" si="22"/>
        <v>714</v>
      </c>
      <c r="R80" s="5">
        <v>735.42</v>
      </c>
      <c r="S80" s="5">
        <f t="shared" si="23"/>
        <v>750.1283999999999</v>
      </c>
      <c r="T80" t="s">
        <v>170</v>
      </c>
    </row>
    <row r="81" spans="1:20" ht="12.75">
      <c r="A81" t="s">
        <v>15</v>
      </c>
      <c r="B81">
        <v>450</v>
      </c>
      <c r="C81">
        <v>3</v>
      </c>
      <c r="D81">
        <v>1</v>
      </c>
      <c r="E81">
        <v>0</v>
      </c>
      <c r="F81">
        <v>3</v>
      </c>
      <c r="G81">
        <v>0</v>
      </c>
      <c r="H81">
        <v>0</v>
      </c>
      <c r="I81">
        <v>1</v>
      </c>
      <c r="J81">
        <v>3</v>
      </c>
      <c r="K81">
        <v>0</v>
      </c>
      <c r="L81">
        <v>0</v>
      </c>
      <c r="M81">
        <f t="shared" si="20"/>
        <v>11</v>
      </c>
      <c r="N81" s="5">
        <f t="shared" si="21"/>
        <v>1122</v>
      </c>
      <c r="O81" s="5">
        <f>+N81-B81</f>
        <v>672</v>
      </c>
      <c r="P81" s="5" t="s">
        <v>210</v>
      </c>
      <c r="Q81" s="5">
        <f t="shared" si="22"/>
        <v>1122</v>
      </c>
      <c r="R81" s="5">
        <v>1155.66</v>
      </c>
      <c r="S81" s="5">
        <f t="shared" si="23"/>
        <v>1178.7732</v>
      </c>
      <c r="T81" t="s">
        <v>170</v>
      </c>
    </row>
    <row r="82" spans="1:20" ht="12.75">
      <c r="A82" t="s">
        <v>16</v>
      </c>
      <c r="B82">
        <v>250</v>
      </c>
      <c r="C82">
        <v>3</v>
      </c>
      <c r="D82">
        <v>1</v>
      </c>
      <c r="E82">
        <v>0</v>
      </c>
      <c r="F82">
        <v>3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f t="shared" si="20"/>
        <v>7</v>
      </c>
      <c r="N82" s="5">
        <f t="shared" si="21"/>
        <v>714</v>
      </c>
      <c r="O82" s="5">
        <f>+N82-B82</f>
        <v>464</v>
      </c>
      <c r="P82" s="5" t="s">
        <v>211</v>
      </c>
      <c r="Q82" s="5">
        <f t="shared" si="22"/>
        <v>714</v>
      </c>
      <c r="R82" s="5">
        <v>735.42</v>
      </c>
      <c r="S82" s="5">
        <f t="shared" si="23"/>
        <v>750.1283999999999</v>
      </c>
      <c r="T82" t="s">
        <v>170</v>
      </c>
    </row>
    <row r="83" spans="12:19" ht="12.75">
      <c r="L83" t="s">
        <v>97</v>
      </c>
      <c r="N83" s="5" t="s">
        <v>17</v>
      </c>
      <c r="O83" s="5" t="s">
        <v>17</v>
      </c>
      <c r="Q83" s="5">
        <f>SUM(Q76:Q82)</f>
        <v>5100</v>
      </c>
      <c r="R83" s="5">
        <f>SUM(R76:R82)</f>
        <v>5253</v>
      </c>
      <c r="S83" s="5">
        <f>SUM(S76:S82)</f>
        <v>5358.0599999999995</v>
      </c>
    </row>
    <row r="84" spans="12:19" ht="12.75">
      <c r="L84" t="s">
        <v>174</v>
      </c>
      <c r="N84" s="5" t="s">
        <v>17</v>
      </c>
      <c r="Q84" s="5">
        <f>+Q83*2</f>
        <v>10200</v>
      </c>
      <c r="R84" s="5">
        <f>+R83*2</f>
        <v>10506</v>
      </c>
      <c r="S84" s="5">
        <f>+S83*2</f>
        <v>10716.119999999999</v>
      </c>
    </row>
    <row r="85" ht="12.75">
      <c r="A85" s="6" t="s">
        <v>175</v>
      </c>
    </row>
    <row r="86" spans="1:20" ht="12.75">
      <c r="A86" t="s">
        <v>177</v>
      </c>
      <c r="B86" t="s">
        <v>52</v>
      </c>
      <c r="C86">
        <v>3</v>
      </c>
      <c r="D86">
        <v>1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f aca="true" t="shared" si="24" ref="M86:M91">SUM(C86:L86)</f>
        <v>4</v>
      </c>
      <c r="N86" s="5">
        <f aca="true" t="shared" si="25" ref="N86:N91">+M86*$M$5</f>
        <v>408</v>
      </c>
      <c r="O86" s="5">
        <f>+N86</f>
        <v>408</v>
      </c>
      <c r="P86" s="5" t="s">
        <v>206</v>
      </c>
      <c r="Q86" s="5">
        <v>918</v>
      </c>
      <c r="R86" s="5">
        <v>945.54</v>
      </c>
      <c r="S86" s="5">
        <f aca="true" t="shared" si="26" ref="S86:S91">+R86*1.02</f>
        <v>964.4508</v>
      </c>
      <c r="T86" t="s">
        <v>170</v>
      </c>
    </row>
    <row r="87" spans="1:20" ht="12.75">
      <c r="A87" t="s">
        <v>11</v>
      </c>
      <c r="B87">
        <v>525</v>
      </c>
      <c r="C87">
        <v>3</v>
      </c>
      <c r="D87">
        <v>1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f t="shared" si="24"/>
        <v>6</v>
      </c>
      <c r="N87" s="5">
        <f t="shared" si="25"/>
        <v>612</v>
      </c>
      <c r="O87" s="5">
        <f>+N87-B87</f>
        <v>87</v>
      </c>
      <c r="P87" s="5" t="s">
        <v>207</v>
      </c>
      <c r="Q87" s="5">
        <f>+N87</f>
        <v>612</v>
      </c>
      <c r="R87" s="5">
        <v>630.36</v>
      </c>
      <c r="S87" s="5">
        <f t="shared" si="26"/>
        <v>642.9672</v>
      </c>
      <c r="T87" t="s">
        <v>170</v>
      </c>
    </row>
    <row r="88" spans="1:20" ht="12.75">
      <c r="A88" t="s">
        <v>12</v>
      </c>
      <c r="B88">
        <v>525</v>
      </c>
      <c r="C88">
        <v>3</v>
      </c>
      <c r="D88">
        <v>1</v>
      </c>
      <c r="E88">
        <v>0</v>
      </c>
      <c r="F88">
        <v>2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f t="shared" si="24"/>
        <v>6</v>
      </c>
      <c r="N88" s="5">
        <f t="shared" si="25"/>
        <v>612</v>
      </c>
      <c r="O88" s="5">
        <f>+N88-B88</f>
        <v>87</v>
      </c>
      <c r="P88" s="5" t="s">
        <v>208</v>
      </c>
      <c r="Q88" s="5">
        <f>+N88</f>
        <v>612</v>
      </c>
      <c r="R88" s="5">
        <v>630.36</v>
      </c>
      <c r="S88" s="5">
        <f t="shared" si="26"/>
        <v>642.9672</v>
      </c>
      <c r="T88" t="s">
        <v>170</v>
      </c>
    </row>
    <row r="89" spans="1:20" ht="12.75">
      <c r="A89" t="s">
        <v>13</v>
      </c>
      <c r="B89">
        <v>525</v>
      </c>
      <c r="C89">
        <v>3</v>
      </c>
      <c r="D89">
        <v>1</v>
      </c>
      <c r="E89">
        <v>0</v>
      </c>
      <c r="F89">
        <v>1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>
        <f t="shared" si="24"/>
        <v>7</v>
      </c>
      <c r="N89" s="5">
        <f t="shared" si="25"/>
        <v>714</v>
      </c>
      <c r="O89" s="5">
        <f>+N89-B89</f>
        <v>189</v>
      </c>
      <c r="P89" s="5" t="s">
        <v>209</v>
      </c>
      <c r="Q89" s="5">
        <f>+N89</f>
        <v>714</v>
      </c>
      <c r="R89" s="5">
        <v>735.42</v>
      </c>
      <c r="S89" s="5">
        <f t="shared" si="26"/>
        <v>750.1283999999999</v>
      </c>
      <c r="T89" t="s">
        <v>170</v>
      </c>
    </row>
    <row r="90" spans="1:20" ht="12.75">
      <c r="A90" t="s">
        <v>15</v>
      </c>
      <c r="B90">
        <v>450</v>
      </c>
      <c r="C90">
        <v>3</v>
      </c>
      <c r="D90">
        <v>1</v>
      </c>
      <c r="E90">
        <v>0</v>
      </c>
      <c r="F90">
        <v>3</v>
      </c>
      <c r="G90">
        <v>0</v>
      </c>
      <c r="H90">
        <v>0</v>
      </c>
      <c r="I90">
        <v>1</v>
      </c>
      <c r="J90">
        <v>3</v>
      </c>
      <c r="K90">
        <v>0</v>
      </c>
      <c r="L90">
        <v>0</v>
      </c>
      <c r="M90">
        <f t="shared" si="24"/>
        <v>11</v>
      </c>
      <c r="N90" s="5">
        <f t="shared" si="25"/>
        <v>1122</v>
      </c>
      <c r="O90" s="5">
        <f>+N90-B90</f>
        <v>672</v>
      </c>
      <c r="P90" s="5" t="s">
        <v>210</v>
      </c>
      <c r="Q90" s="5">
        <f>+N90</f>
        <v>1122</v>
      </c>
      <c r="R90" s="5">
        <v>1155.66</v>
      </c>
      <c r="S90" s="5">
        <f t="shared" si="26"/>
        <v>1178.7732</v>
      </c>
      <c r="T90" t="s">
        <v>170</v>
      </c>
    </row>
    <row r="91" spans="1:20" ht="12.75">
      <c r="A91" t="s">
        <v>16</v>
      </c>
      <c r="B91">
        <v>250</v>
      </c>
      <c r="C91">
        <v>3</v>
      </c>
      <c r="D91">
        <v>1</v>
      </c>
      <c r="E91">
        <v>0</v>
      </c>
      <c r="F91">
        <v>3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f t="shared" si="24"/>
        <v>7</v>
      </c>
      <c r="N91" s="5">
        <f t="shared" si="25"/>
        <v>714</v>
      </c>
      <c r="O91" s="5">
        <f>+N91-B91</f>
        <v>464</v>
      </c>
      <c r="P91" s="5" t="s">
        <v>211</v>
      </c>
      <c r="Q91" s="5">
        <f>+N91</f>
        <v>714</v>
      </c>
      <c r="R91" s="5">
        <v>735.42</v>
      </c>
      <c r="S91" s="5">
        <f t="shared" si="26"/>
        <v>750.1283999999999</v>
      </c>
      <c r="T91" t="s">
        <v>170</v>
      </c>
    </row>
    <row r="92" spans="12:19" ht="12.75">
      <c r="L92" t="s">
        <v>97</v>
      </c>
      <c r="N92" s="5" t="s">
        <v>17</v>
      </c>
      <c r="O92" s="5" t="s">
        <v>17</v>
      </c>
      <c r="Q92" s="5">
        <f>SUM(Q86:Q91)</f>
        <v>4692</v>
      </c>
      <c r="R92" s="5">
        <f>SUM(R86:R91)</f>
        <v>4832.76</v>
      </c>
      <c r="S92" s="5">
        <f>SUM(S86:S91)</f>
        <v>4929.4151999999995</v>
      </c>
    </row>
    <row r="95" ht="12.75">
      <c r="A95" s="6" t="s">
        <v>157</v>
      </c>
    </row>
    <row r="96" spans="1:20" ht="12.75">
      <c r="A96" t="s">
        <v>1</v>
      </c>
      <c r="B96">
        <v>5500</v>
      </c>
      <c r="C96">
        <v>3</v>
      </c>
      <c r="D96">
        <v>5</v>
      </c>
      <c r="E96">
        <v>0</v>
      </c>
      <c r="F96">
        <v>5</v>
      </c>
      <c r="G96">
        <v>1</v>
      </c>
      <c r="H96">
        <v>1</v>
      </c>
      <c r="I96">
        <v>1</v>
      </c>
      <c r="J96">
        <v>3</v>
      </c>
      <c r="K96">
        <v>0</v>
      </c>
      <c r="L96">
        <v>0</v>
      </c>
      <c r="M96">
        <f aca="true" t="shared" si="27" ref="M96:M116">SUM(C96:L96)</f>
        <v>19</v>
      </c>
      <c r="N96" s="5">
        <f aca="true" t="shared" si="28" ref="N96:N116">+M96*$M$5</f>
        <v>1938</v>
      </c>
      <c r="O96" s="5">
        <f aca="true" t="shared" si="29" ref="O96:O116">+N96-B96</f>
        <v>-3562</v>
      </c>
      <c r="P96" s="5" t="s">
        <v>186</v>
      </c>
      <c r="Q96" s="5">
        <v>5500</v>
      </c>
      <c r="R96" s="5">
        <v>5665</v>
      </c>
      <c r="S96" s="5">
        <f>+R96*1.02</f>
        <v>5778.3</v>
      </c>
      <c r="T96" t="s">
        <v>171</v>
      </c>
    </row>
    <row r="97" spans="1:20" ht="12.75">
      <c r="A97" t="s">
        <v>126</v>
      </c>
      <c r="B97">
        <v>1000</v>
      </c>
      <c r="C97">
        <v>3</v>
      </c>
      <c r="D97">
        <v>2</v>
      </c>
      <c r="E97">
        <v>0</v>
      </c>
      <c r="F97">
        <v>4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f t="shared" si="27"/>
        <v>10</v>
      </c>
      <c r="N97" s="5">
        <f t="shared" si="28"/>
        <v>1020</v>
      </c>
      <c r="O97" s="5">
        <f t="shared" si="29"/>
        <v>20</v>
      </c>
      <c r="P97" s="5" t="s">
        <v>212</v>
      </c>
      <c r="Q97" s="5">
        <f>+N97</f>
        <v>1020</v>
      </c>
      <c r="R97" s="5">
        <v>1050.6</v>
      </c>
      <c r="S97" s="5">
        <f aca="true" t="shared" si="30" ref="S97:S116">+R97*1.02</f>
        <v>1071.6119999999999</v>
      </c>
      <c r="T97" t="s">
        <v>171</v>
      </c>
    </row>
    <row r="98" spans="1:20" ht="12.75">
      <c r="A98" t="s">
        <v>4</v>
      </c>
      <c r="B98">
        <v>1500</v>
      </c>
      <c r="C98">
        <v>1</v>
      </c>
      <c r="D98">
        <v>5</v>
      </c>
      <c r="E98">
        <v>0</v>
      </c>
      <c r="F98">
        <v>4</v>
      </c>
      <c r="G98">
        <v>0</v>
      </c>
      <c r="H98">
        <v>1</v>
      </c>
      <c r="I98">
        <v>0</v>
      </c>
      <c r="J98">
        <v>0</v>
      </c>
      <c r="K98">
        <v>0</v>
      </c>
      <c r="L98">
        <v>0</v>
      </c>
      <c r="M98">
        <f t="shared" si="27"/>
        <v>11</v>
      </c>
      <c r="N98" s="5">
        <f t="shared" si="28"/>
        <v>1122</v>
      </c>
      <c r="O98" s="5">
        <f t="shared" si="29"/>
        <v>-378</v>
      </c>
      <c r="P98" s="5" t="s">
        <v>187</v>
      </c>
      <c r="Q98" s="5">
        <v>1530</v>
      </c>
      <c r="R98" s="5">
        <v>1575.9</v>
      </c>
      <c r="S98" s="5">
        <f t="shared" si="30"/>
        <v>1607.4180000000001</v>
      </c>
      <c r="T98" t="s">
        <v>172</v>
      </c>
    </row>
    <row r="99" spans="1:20" ht="12.75">
      <c r="A99" t="s">
        <v>18</v>
      </c>
      <c r="B99">
        <v>2000</v>
      </c>
      <c r="C99">
        <v>3</v>
      </c>
      <c r="D99">
        <v>2</v>
      </c>
      <c r="E99">
        <v>0</v>
      </c>
      <c r="F99">
        <v>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f t="shared" si="27"/>
        <v>8</v>
      </c>
      <c r="N99" s="5">
        <f t="shared" si="28"/>
        <v>816</v>
      </c>
      <c r="O99" s="5">
        <f t="shared" si="29"/>
        <v>-1184</v>
      </c>
      <c r="P99" s="5" t="s">
        <v>188</v>
      </c>
      <c r="Q99" s="5">
        <f>+N99</f>
        <v>816</v>
      </c>
      <c r="R99" s="5">
        <v>840.48</v>
      </c>
      <c r="S99" s="5">
        <f t="shared" si="30"/>
        <v>857.2896000000001</v>
      </c>
      <c r="T99" t="s">
        <v>172</v>
      </c>
    </row>
    <row r="100" spans="1:20" ht="12.75">
      <c r="A100" t="s">
        <v>14</v>
      </c>
      <c r="B100">
        <v>1500</v>
      </c>
      <c r="C100">
        <v>3</v>
      </c>
      <c r="D100">
        <v>1</v>
      </c>
      <c r="E100">
        <v>0</v>
      </c>
      <c r="F100">
        <v>4</v>
      </c>
      <c r="G100">
        <v>0</v>
      </c>
      <c r="H100">
        <v>1</v>
      </c>
      <c r="I100">
        <v>1</v>
      </c>
      <c r="J100">
        <v>4</v>
      </c>
      <c r="K100">
        <v>0</v>
      </c>
      <c r="L100">
        <v>0</v>
      </c>
      <c r="M100">
        <f t="shared" si="27"/>
        <v>14</v>
      </c>
      <c r="N100" s="5">
        <f t="shared" si="28"/>
        <v>1428</v>
      </c>
      <c r="O100" s="5">
        <f t="shared" si="29"/>
        <v>-72</v>
      </c>
      <c r="P100" s="5" t="s">
        <v>190</v>
      </c>
      <c r="Q100" s="5">
        <v>1500</v>
      </c>
      <c r="R100" s="5">
        <v>1545</v>
      </c>
      <c r="S100" s="5">
        <f t="shared" si="30"/>
        <v>1575.9</v>
      </c>
      <c r="T100" t="s">
        <v>171</v>
      </c>
    </row>
    <row r="101" spans="1:20" ht="12.75">
      <c r="A101" t="s">
        <v>16</v>
      </c>
      <c r="B101">
        <v>500</v>
      </c>
      <c r="C101">
        <v>3</v>
      </c>
      <c r="D101">
        <v>2</v>
      </c>
      <c r="E101">
        <v>0</v>
      </c>
      <c r="F101">
        <v>4</v>
      </c>
      <c r="G101">
        <v>0</v>
      </c>
      <c r="H101">
        <v>0</v>
      </c>
      <c r="I101">
        <v>1</v>
      </c>
      <c r="J101">
        <v>2</v>
      </c>
      <c r="K101">
        <v>0</v>
      </c>
      <c r="L101">
        <v>0</v>
      </c>
      <c r="M101">
        <f>SUM(C101:L101)</f>
        <v>12</v>
      </c>
      <c r="N101" s="5">
        <f>+M101*$M$5</f>
        <v>1224</v>
      </c>
      <c r="O101" s="5">
        <f>+N101-B101</f>
        <v>724</v>
      </c>
      <c r="P101" s="5" t="s">
        <v>211</v>
      </c>
      <c r="Q101" s="5">
        <f>+N101</f>
        <v>1224</v>
      </c>
      <c r="R101" s="5">
        <v>1260.72</v>
      </c>
      <c r="S101" s="5">
        <f t="shared" si="30"/>
        <v>1285.9344</v>
      </c>
      <c r="T101" t="s">
        <v>170</v>
      </c>
    </row>
    <row r="102" spans="1:20" ht="12.75">
      <c r="A102" t="s">
        <v>20</v>
      </c>
      <c r="B102">
        <v>500</v>
      </c>
      <c r="C102">
        <v>3</v>
      </c>
      <c r="D102">
        <v>1</v>
      </c>
      <c r="E102">
        <v>0</v>
      </c>
      <c r="F102">
        <v>0</v>
      </c>
      <c r="G102">
        <v>1</v>
      </c>
      <c r="H102">
        <v>0</v>
      </c>
      <c r="I102">
        <v>0</v>
      </c>
      <c r="J102">
        <v>0</v>
      </c>
      <c r="K102">
        <v>1</v>
      </c>
      <c r="L102">
        <v>1</v>
      </c>
      <c r="M102">
        <f t="shared" si="27"/>
        <v>7</v>
      </c>
      <c r="N102" s="5">
        <f t="shared" si="28"/>
        <v>714</v>
      </c>
      <c r="O102" s="5">
        <f t="shared" si="29"/>
        <v>214</v>
      </c>
      <c r="P102" s="5" t="s">
        <v>213</v>
      </c>
      <c r="Q102" s="5">
        <f aca="true" t="shared" si="31" ref="Q102:Q116">+N102</f>
        <v>714</v>
      </c>
      <c r="R102" s="5">
        <v>735.42</v>
      </c>
      <c r="S102" s="5">
        <f t="shared" si="30"/>
        <v>750.1283999999999</v>
      </c>
      <c r="T102" t="s">
        <v>171</v>
      </c>
    </row>
    <row r="103" spans="1:20" ht="12.75">
      <c r="A103" t="s">
        <v>21</v>
      </c>
      <c r="B103">
        <v>500</v>
      </c>
      <c r="C103">
        <v>3</v>
      </c>
      <c r="D103">
        <v>1</v>
      </c>
      <c r="E103">
        <v>0</v>
      </c>
      <c r="F103">
        <v>0</v>
      </c>
      <c r="G103">
        <v>3</v>
      </c>
      <c r="H103">
        <v>0</v>
      </c>
      <c r="I103">
        <v>0</v>
      </c>
      <c r="J103">
        <v>0</v>
      </c>
      <c r="K103">
        <v>1</v>
      </c>
      <c r="L103">
        <v>1</v>
      </c>
      <c r="M103">
        <f t="shared" si="27"/>
        <v>9</v>
      </c>
      <c r="N103" s="5">
        <f t="shared" si="28"/>
        <v>918</v>
      </c>
      <c r="O103" s="5">
        <f t="shared" si="29"/>
        <v>418</v>
      </c>
      <c r="P103" s="5" t="s">
        <v>214</v>
      </c>
      <c r="Q103" s="5">
        <f t="shared" si="31"/>
        <v>918</v>
      </c>
      <c r="R103" s="5">
        <v>945.54</v>
      </c>
      <c r="S103" s="5">
        <f t="shared" si="30"/>
        <v>964.4508</v>
      </c>
      <c r="T103" t="s">
        <v>171</v>
      </c>
    </row>
    <row r="104" spans="1:20" ht="12.75">
      <c r="A104" t="s">
        <v>158</v>
      </c>
      <c r="B104">
        <v>500</v>
      </c>
      <c r="C104">
        <v>3</v>
      </c>
      <c r="D104">
        <v>1</v>
      </c>
      <c r="E104">
        <v>0</v>
      </c>
      <c r="F104">
        <v>0</v>
      </c>
      <c r="G104">
        <v>1</v>
      </c>
      <c r="H104">
        <v>0</v>
      </c>
      <c r="I104">
        <v>0</v>
      </c>
      <c r="J104">
        <v>0</v>
      </c>
      <c r="K104">
        <v>1</v>
      </c>
      <c r="L104">
        <v>1</v>
      </c>
      <c r="M104">
        <f t="shared" si="27"/>
        <v>7</v>
      </c>
      <c r="N104" s="5">
        <f t="shared" si="28"/>
        <v>714</v>
      </c>
      <c r="O104" s="5">
        <f t="shared" si="29"/>
        <v>214</v>
      </c>
      <c r="P104" s="5" t="s">
        <v>215</v>
      </c>
      <c r="Q104" s="5">
        <f t="shared" si="31"/>
        <v>714</v>
      </c>
      <c r="R104" s="5">
        <v>735.42</v>
      </c>
      <c r="S104" s="5">
        <f t="shared" si="30"/>
        <v>750.1283999999999</v>
      </c>
      <c r="T104" t="s">
        <v>171</v>
      </c>
    </row>
    <row r="105" spans="1:20" ht="12.75">
      <c r="A105" t="s">
        <v>23</v>
      </c>
      <c r="B105">
        <v>500</v>
      </c>
      <c r="C105">
        <v>3</v>
      </c>
      <c r="D105">
        <v>1</v>
      </c>
      <c r="E105">
        <v>0</v>
      </c>
      <c r="F105">
        <v>0</v>
      </c>
      <c r="G105">
        <v>2</v>
      </c>
      <c r="H105">
        <v>0</v>
      </c>
      <c r="I105">
        <v>0</v>
      </c>
      <c r="J105">
        <v>0</v>
      </c>
      <c r="K105">
        <v>1</v>
      </c>
      <c r="L105">
        <v>1</v>
      </c>
      <c r="M105">
        <f t="shared" si="27"/>
        <v>8</v>
      </c>
      <c r="N105" s="5">
        <f t="shared" si="28"/>
        <v>816</v>
      </c>
      <c r="O105" s="5">
        <f t="shared" si="29"/>
        <v>316</v>
      </c>
      <c r="P105" s="5" t="s">
        <v>216</v>
      </c>
      <c r="Q105" s="5">
        <f t="shared" si="31"/>
        <v>816</v>
      </c>
      <c r="R105" s="5">
        <v>840.48</v>
      </c>
      <c r="S105" s="5">
        <f t="shared" si="30"/>
        <v>857.2896000000001</v>
      </c>
      <c r="T105" t="s">
        <v>171</v>
      </c>
    </row>
    <row r="106" spans="1:20" ht="12.75">
      <c r="A106" t="s">
        <v>24</v>
      </c>
      <c r="B106">
        <v>500</v>
      </c>
      <c r="C106">
        <v>3</v>
      </c>
      <c r="D106">
        <v>1</v>
      </c>
      <c r="E106">
        <v>0</v>
      </c>
      <c r="F106">
        <v>0</v>
      </c>
      <c r="G106">
        <v>1</v>
      </c>
      <c r="H106">
        <v>0</v>
      </c>
      <c r="I106">
        <v>0</v>
      </c>
      <c r="J106">
        <v>0</v>
      </c>
      <c r="K106">
        <v>1</v>
      </c>
      <c r="L106">
        <v>1</v>
      </c>
      <c r="M106">
        <f t="shared" si="27"/>
        <v>7</v>
      </c>
      <c r="N106" s="5">
        <f t="shared" si="28"/>
        <v>714</v>
      </c>
      <c r="O106" s="5">
        <f t="shared" si="29"/>
        <v>214</v>
      </c>
      <c r="P106" s="5" t="s">
        <v>217</v>
      </c>
      <c r="Q106" s="5">
        <f t="shared" si="31"/>
        <v>714</v>
      </c>
      <c r="R106" s="5">
        <v>735.42</v>
      </c>
      <c r="S106" s="5">
        <f t="shared" si="30"/>
        <v>750.1283999999999</v>
      </c>
      <c r="T106" t="s">
        <v>171</v>
      </c>
    </row>
    <row r="107" spans="1:20" ht="12.75">
      <c r="A107" t="s">
        <v>25</v>
      </c>
      <c r="B107">
        <v>500</v>
      </c>
      <c r="C107">
        <v>3</v>
      </c>
      <c r="D107">
        <v>1</v>
      </c>
      <c r="E107">
        <v>0</v>
      </c>
      <c r="F107">
        <v>0</v>
      </c>
      <c r="G107">
        <v>2</v>
      </c>
      <c r="H107">
        <v>0</v>
      </c>
      <c r="I107">
        <v>0</v>
      </c>
      <c r="J107">
        <v>0</v>
      </c>
      <c r="K107">
        <v>1</v>
      </c>
      <c r="L107">
        <v>1</v>
      </c>
      <c r="M107">
        <f t="shared" si="27"/>
        <v>8</v>
      </c>
      <c r="N107" s="5">
        <f t="shared" si="28"/>
        <v>816</v>
      </c>
      <c r="O107" s="5">
        <f t="shared" si="29"/>
        <v>316</v>
      </c>
      <c r="P107" s="5" t="s">
        <v>218</v>
      </c>
      <c r="Q107" s="5">
        <f t="shared" si="31"/>
        <v>816</v>
      </c>
      <c r="R107" s="5">
        <v>840.48</v>
      </c>
      <c r="S107" s="5">
        <f t="shared" si="30"/>
        <v>857.2896000000001</v>
      </c>
      <c r="T107" t="s">
        <v>171</v>
      </c>
    </row>
    <row r="108" spans="1:20" ht="12.75">
      <c r="A108" t="s">
        <v>26</v>
      </c>
      <c r="B108">
        <v>300</v>
      </c>
      <c r="C108">
        <v>3</v>
      </c>
      <c r="D108">
        <v>1</v>
      </c>
      <c r="E108">
        <v>0</v>
      </c>
      <c r="F108">
        <v>0</v>
      </c>
      <c r="G108">
        <v>1</v>
      </c>
      <c r="H108">
        <v>0</v>
      </c>
      <c r="I108">
        <v>0</v>
      </c>
      <c r="J108">
        <v>0</v>
      </c>
      <c r="K108">
        <v>1</v>
      </c>
      <c r="L108">
        <v>4</v>
      </c>
      <c r="M108">
        <f t="shared" si="27"/>
        <v>10</v>
      </c>
      <c r="N108" s="5">
        <f t="shared" si="28"/>
        <v>1020</v>
      </c>
      <c r="O108" s="5">
        <f t="shared" si="29"/>
        <v>720</v>
      </c>
      <c r="P108" s="5" t="s">
        <v>219</v>
      </c>
      <c r="Q108" s="5">
        <f t="shared" si="31"/>
        <v>1020</v>
      </c>
      <c r="R108" s="5">
        <v>1050.6</v>
      </c>
      <c r="S108" s="5">
        <f t="shared" si="30"/>
        <v>1071.6119999999999</v>
      </c>
      <c r="T108" t="s">
        <v>171</v>
      </c>
    </row>
    <row r="109" spans="1:20" ht="12.75">
      <c r="A109" t="s">
        <v>27</v>
      </c>
      <c r="B109">
        <v>500</v>
      </c>
      <c r="C109">
        <v>3</v>
      </c>
      <c r="D109">
        <v>1</v>
      </c>
      <c r="E109">
        <v>0</v>
      </c>
      <c r="F109">
        <v>0</v>
      </c>
      <c r="G109">
        <v>2</v>
      </c>
      <c r="H109">
        <v>0</v>
      </c>
      <c r="I109">
        <v>0</v>
      </c>
      <c r="J109">
        <v>0</v>
      </c>
      <c r="K109">
        <v>1</v>
      </c>
      <c r="L109">
        <v>1</v>
      </c>
      <c r="M109">
        <f t="shared" si="27"/>
        <v>8</v>
      </c>
      <c r="N109" s="5">
        <f t="shared" si="28"/>
        <v>816</v>
      </c>
      <c r="O109" s="5">
        <f t="shared" si="29"/>
        <v>316</v>
      </c>
      <c r="P109" s="5" t="s">
        <v>220</v>
      </c>
      <c r="Q109" s="5">
        <f t="shared" si="31"/>
        <v>816</v>
      </c>
      <c r="R109" s="5">
        <v>840.48</v>
      </c>
      <c r="S109" s="5">
        <f t="shared" si="30"/>
        <v>857.2896000000001</v>
      </c>
      <c r="T109" t="s">
        <v>171</v>
      </c>
    </row>
    <row r="110" spans="1:20" ht="12.75">
      <c r="A110" t="s">
        <v>28</v>
      </c>
      <c r="B110">
        <v>500</v>
      </c>
      <c r="C110">
        <v>3</v>
      </c>
      <c r="D110">
        <v>1</v>
      </c>
      <c r="E110">
        <v>0</v>
      </c>
      <c r="F110">
        <v>0</v>
      </c>
      <c r="G110">
        <v>1</v>
      </c>
      <c r="H110">
        <v>0</v>
      </c>
      <c r="I110">
        <v>0</v>
      </c>
      <c r="J110">
        <v>0</v>
      </c>
      <c r="K110">
        <v>1</v>
      </c>
      <c r="L110">
        <v>1</v>
      </c>
      <c r="M110">
        <f t="shared" si="27"/>
        <v>7</v>
      </c>
      <c r="N110" s="5">
        <f t="shared" si="28"/>
        <v>714</v>
      </c>
      <c r="O110" s="5">
        <f t="shared" si="29"/>
        <v>214</v>
      </c>
      <c r="P110" s="5" t="s">
        <v>221</v>
      </c>
      <c r="Q110" s="5">
        <f t="shared" si="31"/>
        <v>714</v>
      </c>
      <c r="R110" s="5">
        <v>735.42</v>
      </c>
      <c r="S110" s="5">
        <f t="shared" si="30"/>
        <v>750.1283999999999</v>
      </c>
      <c r="T110" t="s">
        <v>171</v>
      </c>
    </row>
    <row r="111" spans="1:20" ht="12.75">
      <c r="A111" t="s">
        <v>29</v>
      </c>
      <c r="B111">
        <v>500</v>
      </c>
      <c r="C111">
        <v>3</v>
      </c>
      <c r="D111">
        <v>3</v>
      </c>
      <c r="E111">
        <v>0</v>
      </c>
      <c r="F111">
        <v>0</v>
      </c>
      <c r="G111">
        <v>1</v>
      </c>
      <c r="H111">
        <v>0</v>
      </c>
      <c r="I111">
        <v>0</v>
      </c>
      <c r="J111">
        <v>0</v>
      </c>
      <c r="K111">
        <v>1</v>
      </c>
      <c r="L111">
        <v>3</v>
      </c>
      <c r="M111">
        <f t="shared" si="27"/>
        <v>11</v>
      </c>
      <c r="N111" s="5">
        <f t="shared" si="28"/>
        <v>1122</v>
      </c>
      <c r="O111" s="5">
        <f t="shared" si="29"/>
        <v>622</v>
      </c>
      <c r="P111" s="5" t="s">
        <v>222</v>
      </c>
      <c r="Q111" s="5">
        <f t="shared" si="31"/>
        <v>1122</v>
      </c>
      <c r="R111" s="5">
        <v>1155.66</v>
      </c>
      <c r="S111" s="5">
        <f t="shared" si="30"/>
        <v>1178.7732</v>
      </c>
      <c r="T111" t="s">
        <v>171</v>
      </c>
    </row>
    <row r="112" spans="1:20" ht="12.75">
      <c r="A112" t="s">
        <v>30</v>
      </c>
      <c r="B112">
        <v>500</v>
      </c>
      <c r="C112">
        <v>3</v>
      </c>
      <c r="D112">
        <v>1</v>
      </c>
      <c r="E112">
        <v>0</v>
      </c>
      <c r="F112">
        <v>0</v>
      </c>
      <c r="G112">
        <v>1</v>
      </c>
      <c r="H112">
        <v>0</v>
      </c>
      <c r="I112">
        <v>0</v>
      </c>
      <c r="J112">
        <v>0</v>
      </c>
      <c r="K112">
        <v>1</v>
      </c>
      <c r="L112">
        <v>1</v>
      </c>
      <c r="M112">
        <f t="shared" si="27"/>
        <v>7</v>
      </c>
      <c r="N112" s="5">
        <f t="shared" si="28"/>
        <v>714</v>
      </c>
      <c r="O112" s="5">
        <f t="shared" si="29"/>
        <v>214</v>
      </c>
      <c r="P112" s="5" t="s">
        <v>223</v>
      </c>
      <c r="Q112" s="5">
        <f t="shared" si="31"/>
        <v>714</v>
      </c>
      <c r="R112" s="5">
        <v>735.42</v>
      </c>
      <c r="S112" s="5">
        <f t="shared" si="30"/>
        <v>750.1283999999999</v>
      </c>
      <c r="T112" t="s">
        <v>171</v>
      </c>
    </row>
    <row r="113" spans="1:20" ht="12.75">
      <c r="A113" t="s">
        <v>31</v>
      </c>
      <c r="B113">
        <v>500</v>
      </c>
      <c r="C113">
        <v>3</v>
      </c>
      <c r="D113">
        <v>1</v>
      </c>
      <c r="E113">
        <v>0</v>
      </c>
      <c r="F113">
        <v>0</v>
      </c>
      <c r="G113">
        <v>2</v>
      </c>
      <c r="H113">
        <v>0</v>
      </c>
      <c r="I113">
        <v>0</v>
      </c>
      <c r="J113">
        <v>0</v>
      </c>
      <c r="K113">
        <v>1</v>
      </c>
      <c r="L113">
        <v>1</v>
      </c>
      <c r="M113">
        <f t="shared" si="27"/>
        <v>8</v>
      </c>
      <c r="N113" s="5">
        <f t="shared" si="28"/>
        <v>816</v>
      </c>
      <c r="O113" s="5">
        <f t="shared" si="29"/>
        <v>316</v>
      </c>
      <c r="P113" s="5" t="s">
        <v>224</v>
      </c>
      <c r="Q113" s="5">
        <f t="shared" si="31"/>
        <v>816</v>
      </c>
      <c r="R113" s="5">
        <v>840.48</v>
      </c>
      <c r="S113" s="5">
        <f t="shared" si="30"/>
        <v>857.2896000000001</v>
      </c>
      <c r="T113" t="s">
        <v>171</v>
      </c>
    </row>
    <row r="114" spans="1:20" ht="12.75">
      <c r="A114" t="s">
        <v>32</v>
      </c>
      <c r="B114">
        <v>500</v>
      </c>
      <c r="C114">
        <v>3</v>
      </c>
      <c r="D114">
        <v>1</v>
      </c>
      <c r="E114">
        <v>0</v>
      </c>
      <c r="F114">
        <v>0</v>
      </c>
      <c r="G114">
        <v>2</v>
      </c>
      <c r="H114">
        <v>0</v>
      </c>
      <c r="I114">
        <v>0</v>
      </c>
      <c r="J114">
        <v>0</v>
      </c>
      <c r="K114">
        <v>1</v>
      </c>
      <c r="L114">
        <v>2</v>
      </c>
      <c r="M114">
        <f t="shared" si="27"/>
        <v>9</v>
      </c>
      <c r="N114" s="5">
        <f t="shared" si="28"/>
        <v>918</v>
      </c>
      <c r="O114" s="5">
        <f t="shared" si="29"/>
        <v>418</v>
      </c>
      <c r="P114" s="5" t="s">
        <v>225</v>
      </c>
      <c r="Q114" s="5">
        <f t="shared" si="31"/>
        <v>918</v>
      </c>
      <c r="R114" s="5">
        <v>945.54</v>
      </c>
      <c r="S114" s="5">
        <f t="shared" si="30"/>
        <v>964.4508</v>
      </c>
      <c r="T114" t="s">
        <v>171</v>
      </c>
    </row>
    <row r="115" spans="1:20" ht="12.75">
      <c r="A115" t="s">
        <v>159</v>
      </c>
      <c r="B115">
        <v>500</v>
      </c>
      <c r="C115">
        <v>3</v>
      </c>
      <c r="D115">
        <v>1</v>
      </c>
      <c r="E115">
        <v>0</v>
      </c>
      <c r="F115">
        <v>0</v>
      </c>
      <c r="G115">
        <v>2</v>
      </c>
      <c r="H115">
        <v>0</v>
      </c>
      <c r="I115">
        <v>0</v>
      </c>
      <c r="J115">
        <v>0</v>
      </c>
      <c r="K115">
        <v>1</v>
      </c>
      <c r="L115">
        <v>1</v>
      </c>
      <c r="M115">
        <f t="shared" si="27"/>
        <v>8</v>
      </c>
      <c r="N115" s="5">
        <f t="shared" si="28"/>
        <v>816</v>
      </c>
      <c r="O115" s="5">
        <f t="shared" si="29"/>
        <v>316</v>
      </c>
      <c r="P115" s="5" t="s">
        <v>226</v>
      </c>
      <c r="Q115" s="5">
        <f t="shared" si="31"/>
        <v>816</v>
      </c>
      <c r="R115" s="5">
        <v>840.48</v>
      </c>
      <c r="S115" s="5">
        <f t="shared" si="30"/>
        <v>857.2896000000001</v>
      </c>
      <c r="T115" t="s">
        <v>171</v>
      </c>
    </row>
    <row r="116" spans="1:20" ht="12.75">
      <c r="A116" t="s">
        <v>34</v>
      </c>
      <c r="B116">
        <v>500</v>
      </c>
      <c r="C116">
        <v>3</v>
      </c>
      <c r="D116">
        <v>1</v>
      </c>
      <c r="E116">
        <v>0</v>
      </c>
      <c r="F116">
        <v>0</v>
      </c>
      <c r="G116">
        <v>2</v>
      </c>
      <c r="H116">
        <v>0</v>
      </c>
      <c r="I116">
        <v>0</v>
      </c>
      <c r="J116">
        <v>0</v>
      </c>
      <c r="K116">
        <v>1</v>
      </c>
      <c r="L116">
        <v>1</v>
      </c>
      <c r="M116">
        <f t="shared" si="27"/>
        <v>8</v>
      </c>
      <c r="N116" s="5">
        <f t="shared" si="28"/>
        <v>816</v>
      </c>
      <c r="O116" s="5">
        <f t="shared" si="29"/>
        <v>316</v>
      </c>
      <c r="P116" s="5" t="s">
        <v>227</v>
      </c>
      <c r="Q116" s="5">
        <f t="shared" si="31"/>
        <v>816</v>
      </c>
      <c r="R116" s="5">
        <v>840.48</v>
      </c>
      <c r="S116" s="5">
        <f t="shared" si="30"/>
        <v>857.2896000000001</v>
      </c>
      <c r="T116" t="s">
        <v>171</v>
      </c>
    </row>
    <row r="117" spans="5:19" ht="12.75">
      <c r="E117" t="s">
        <v>17</v>
      </c>
      <c r="L117" t="s">
        <v>97</v>
      </c>
      <c r="N117" s="5" t="s">
        <v>17</v>
      </c>
      <c r="O117" s="5" t="s">
        <v>17</v>
      </c>
      <c r="Q117" s="5">
        <f>SUM(Q96:Q116)</f>
        <v>24034</v>
      </c>
      <c r="R117" s="5">
        <f>SUM(R96:R116)</f>
        <v>24755.019999999993</v>
      </c>
      <c r="S117" s="5">
        <f>SUM(S96:S116)</f>
        <v>25250.120400000003</v>
      </c>
    </row>
    <row r="119" ht="12.75">
      <c r="A119" s="6" t="s">
        <v>160</v>
      </c>
    </row>
    <row r="120" spans="1:20" ht="12.75">
      <c r="A120" t="s">
        <v>35</v>
      </c>
      <c r="B120">
        <v>450</v>
      </c>
      <c r="C120">
        <v>2</v>
      </c>
      <c r="D120">
        <v>2</v>
      </c>
      <c r="E120">
        <v>0</v>
      </c>
      <c r="F120">
        <v>3</v>
      </c>
      <c r="G120">
        <v>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f aca="true" t="shared" si="32" ref="M120:M141">SUM(C120:L120)</f>
        <v>8</v>
      </c>
      <c r="N120" s="5">
        <f aca="true" t="shared" si="33" ref="N120:N141">+M120*$M$5</f>
        <v>816</v>
      </c>
      <c r="O120" s="5">
        <f aca="true" t="shared" si="34" ref="O120:O141">+N120-B120</f>
        <v>366</v>
      </c>
      <c r="P120" s="5" t="s">
        <v>232</v>
      </c>
      <c r="Q120" s="5">
        <f aca="true" t="shared" si="35" ref="Q120:Q141">+N120</f>
        <v>816</v>
      </c>
      <c r="R120" s="5">
        <v>840.48</v>
      </c>
      <c r="S120" s="5">
        <f>+R120*1.02</f>
        <v>857.2896000000001</v>
      </c>
      <c r="T120" t="s">
        <v>170</v>
      </c>
    </row>
    <row r="121" spans="1:20" ht="12.75">
      <c r="A121" t="s">
        <v>161</v>
      </c>
      <c r="B121">
        <v>450</v>
      </c>
      <c r="C121">
        <v>3</v>
      </c>
      <c r="D121">
        <v>1</v>
      </c>
      <c r="E121">
        <v>0</v>
      </c>
      <c r="F121">
        <v>4</v>
      </c>
      <c r="G121">
        <v>1</v>
      </c>
      <c r="H121">
        <v>0</v>
      </c>
      <c r="I121">
        <v>1</v>
      </c>
      <c r="J121">
        <v>1</v>
      </c>
      <c r="K121">
        <v>0</v>
      </c>
      <c r="L121">
        <v>0</v>
      </c>
      <c r="M121">
        <f t="shared" si="32"/>
        <v>11</v>
      </c>
      <c r="N121" s="5">
        <f t="shared" si="33"/>
        <v>1122</v>
      </c>
      <c r="O121" s="5">
        <f t="shared" si="34"/>
        <v>672</v>
      </c>
      <c r="P121" s="5" t="s">
        <v>233</v>
      </c>
      <c r="Q121" s="5">
        <f t="shared" si="35"/>
        <v>1122</v>
      </c>
      <c r="R121" s="5">
        <v>1155.66</v>
      </c>
      <c r="S121" s="5">
        <f aca="true" t="shared" si="36" ref="S121:S141">+R121*1.02</f>
        <v>1178.7732</v>
      </c>
      <c r="T121" t="s">
        <v>170</v>
      </c>
    </row>
    <row r="122" spans="1:20" ht="12.75">
      <c r="A122" t="s">
        <v>262</v>
      </c>
      <c r="B122">
        <v>0</v>
      </c>
      <c r="C122">
        <v>3</v>
      </c>
      <c r="D122">
        <v>2</v>
      </c>
      <c r="E122">
        <v>0</v>
      </c>
      <c r="F122">
        <v>1</v>
      </c>
      <c r="G122">
        <v>0</v>
      </c>
      <c r="H122">
        <v>0</v>
      </c>
      <c r="I122">
        <v>1</v>
      </c>
      <c r="J122">
        <v>1</v>
      </c>
      <c r="K122">
        <v>0</v>
      </c>
      <c r="L122">
        <v>0</v>
      </c>
      <c r="M122">
        <f t="shared" si="32"/>
        <v>8</v>
      </c>
      <c r="N122" s="5">
        <f t="shared" si="33"/>
        <v>816</v>
      </c>
      <c r="O122" s="5">
        <f t="shared" si="34"/>
        <v>816</v>
      </c>
      <c r="P122" s="5" t="s">
        <v>271</v>
      </c>
      <c r="Q122" s="5">
        <f t="shared" si="35"/>
        <v>816</v>
      </c>
      <c r="R122" s="5">
        <v>840.48</v>
      </c>
      <c r="S122" s="5">
        <f t="shared" si="36"/>
        <v>857.2896000000001</v>
      </c>
      <c r="T122" t="s">
        <v>170</v>
      </c>
    </row>
    <row r="123" spans="1:20" ht="12.75">
      <c r="A123" t="s">
        <v>37</v>
      </c>
      <c r="B123">
        <v>450</v>
      </c>
      <c r="C123">
        <v>3</v>
      </c>
      <c r="D123">
        <v>3</v>
      </c>
      <c r="E123">
        <v>0</v>
      </c>
      <c r="F123">
        <v>5</v>
      </c>
      <c r="G123">
        <v>0</v>
      </c>
      <c r="H123">
        <v>0</v>
      </c>
      <c r="I123">
        <v>1</v>
      </c>
      <c r="J123">
        <v>3</v>
      </c>
      <c r="K123">
        <v>0</v>
      </c>
      <c r="L123">
        <v>0</v>
      </c>
      <c r="M123">
        <f t="shared" si="32"/>
        <v>15</v>
      </c>
      <c r="N123" s="5">
        <f t="shared" si="33"/>
        <v>1530</v>
      </c>
      <c r="O123" s="5">
        <f t="shared" si="34"/>
        <v>1080</v>
      </c>
      <c r="P123" s="5" t="s">
        <v>234</v>
      </c>
      <c r="Q123" s="5">
        <f t="shared" si="35"/>
        <v>1530</v>
      </c>
      <c r="R123" s="5">
        <v>1575.9</v>
      </c>
      <c r="S123" s="5">
        <f t="shared" si="36"/>
        <v>1607.4180000000001</v>
      </c>
      <c r="T123" t="s">
        <v>170</v>
      </c>
    </row>
    <row r="124" spans="1:20" ht="12.75">
      <c r="A124" t="s">
        <v>38</v>
      </c>
      <c r="B124">
        <v>450</v>
      </c>
      <c r="C124">
        <v>3</v>
      </c>
      <c r="D124">
        <v>2</v>
      </c>
      <c r="E124">
        <v>0</v>
      </c>
      <c r="F124">
        <v>5</v>
      </c>
      <c r="G124">
        <v>0</v>
      </c>
      <c r="H124">
        <v>0</v>
      </c>
      <c r="I124">
        <v>1</v>
      </c>
      <c r="J124">
        <v>3</v>
      </c>
      <c r="K124">
        <v>0</v>
      </c>
      <c r="L124">
        <v>0</v>
      </c>
      <c r="M124">
        <f t="shared" si="32"/>
        <v>14</v>
      </c>
      <c r="N124" s="5">
        <f t="shared" si="33"/>
        <v>1428</v>
      </c>
      <c r="O124" s="5">
        <f t="shared" si="34"/>
        <v>978</v>
      </c>
      <c r="P124" s="5" t="s">
        <v>235</v>
      </c>
      <c r="Q124" s="5">
        <f t="shared" si="35"/>
        <v>1428</v>
      </c>
      <c r="R124" s="5">
        <v>1470.84</v>
      </c>
      <c r="S124" s="5">
        <f t="shared" si="36"/>
        <v>1500.2567999999999</v>
      </c>
      <c r="T124" t="s">
        <v>170</v>
      </c>
    </row>
    <row r="125" spans="1:20" ht="12.75">
      <c r="A125" t="s">
        <v>39</v>
      </c>
      <c r="B125">
        <v>450</v>
      </c>
      <c r="C125">
        <v>3</v>
      </c>
      <c r="D125">
        <v>1</v>
      </c>
      <c r="E125">
        <v>0</v>
      </c>
      <c r="F125">
        <v>2</v>
      </c>
      <c r="G125">
        <v>0</v>
      </c>
      <c r="H125">
        <v>0</v>
      </c>
      <c r="I125">
        <v>1</v>
      </c>
      <c r="J125">
        <v>2</v>
      </c>
      <c r="K125">
        <v>0</v>
      </c>
      <c r="L125">
        <v>0</v>
      </c>
      <c r="M125">
        <f t="shared" si="32"/>
        <v>9</v>
      </c>
      <c r="N125" s="5">
        <f t="shared" si="33"/>
        <v>918</v>
      </c>
      <c r="O125" s="5">
        <f t="shared" si="34"/>
        <v>468</v>
      </c>
      <c r="P125" s="5" t="s">
        <v>236</v>
      </c>
      <c r="Q125" s="5">
        <f t="shared" si="35"/>
        <v>918</v>
      </c>
      <c r="R125" s="5">
        <v>945.54</v>
      </c>
      <c r="S125" s="5">
        <f t="shared" si="36"/>
        <v>964.4508</v>
      </c>
      <c r="T125" t="s">
        <v>170</v>
      </c>
    </row>
    <row r="126" spans="1:20" ht="12.75">
      <c r="A126" t="s">
        <v>129</v>
      </c>
      <c r="B126">
        <v>450</v>
      </c>
      <c r="C126">
        <v>3</v>
      </c>
      <c r="D126">
        <v>1</v>
      </c>
      <c r="E126">
        <v>0</v>
      </c>
      <c r="F126">
        <v>2</v>
      </c>
      <c r="G126">
        <v>0</v>
      </c>
      <c r="H126">
        <v>0</v>
      </c>
      <c r="I126">
        <v>1</v>
      </c>
      <c r="J126">
        <v>2</v>
      </c>
      <c r="K126">
        <v>0</v>
      </c>
      <c r="L126">
        <v>0</v>
      </c>
      <c r="M126">
        <f t="shared" si="32"/>
        <v>9</v>
      </c>
      <c r="N126" s="5">
        <f t="shared" si="33"/>
        <v>918</v>
      </c>
      <c r="O126" s="5">
        <f t="shared" si="34"/>
        <v>468</v>
      </c>
      <c r="P126" s="5" t="s">
        <v>237</v>
      </c>
      <c r="Q126" s="5">
        <f t="shared" si="35"/>
        <v>918</v>
      </c>
      <c r="R126" s="5">
        <v>945.54</v>
      </c>
      <c r="S126" s="5">
        <f t="shared" si="36"/>
        <v>964.4508</v>
      </c>
      <c r="T126" t="s">
        <v>170</v>
      </c>
    </row>
    <row r="127" spans="1:20" ht="12.75">
      <c r="A127" t="s">
        <v>261</v>
      </c>
      <c r="B127">
        <v>0</v>
      </c>
      <c r="C127">
        <v>3</v>
      </c>
      <c r="D127">
        <v>1</v>
      </c>
      <c r="E127">
        <v>0</v>
      </c>
      <c r="F127">
        <v>1</v>
      </c>
      <c r="G127">
        <v>0</v>
      </c>
      <c r="H127">
        <v>1</v>
      </c>
      <c r="I127">
        <v>1</v>
      </c>
      <c r="J127">
        <v>2</v>
      </c>
      <c r="K127">
        <v>0</v>
      </c>
      <c r="L127">
        <v>0</v>
      </c>
      <c r="M127">
        <f>SUM(C127:L127)</f>
        <v>9</v>
      </c>
      <c r="N127" s="5">
        <f t="shared" si="33"/>
        <v>918</v>
      </c>
      <c r="O127" s="5">
        <f>+N127-B127</f>
        <v>918</v>
      </c>
      <c r="P127" s="5" t="s">
        <v>272</v>
      </c>
      <c r="Q127" s="5">
        <f>+N127</f>
        <v>918</v>
      </c>
      <c r="R127" s="5">
        <v>918</v>
      </c>
      <c r="S127" s="5">
        <f t="shared" si="36"/>
        <v>936.36</v>
      </c>
      <c r="T127" t="s">
        <v>170</v>
      </c>
    </row>
    <row r="128" spans="1:20" ht="12.75">
      <c r="A128" t="s">
        <v>95</v>
      </c>
      <c r="B128">
        <v>450</v>
      </c>
      <c r="C128">
        <v>3</v>
      </c>
      <c r="D128">
        <v>1</v>
      </c>
      <c r="E128">
        <v>0</v>
      </c>
      <c r="F128">
        <v>2</v>
      </c>
      <c r="G128">
        <v>0</v>
      </c>
      <c r="H128">
        <v>0</v>
      </c>
      <c r="I128">
        <v>1</v>
      </c>
      <c r="J128">
        <v>1</v>
      </c>
      <c r="K128">
        <v>0</v>
      </c>
      <c r="L128">
        <v>0</v>
      </c>
      <c r="M128">
        <f t="shared" si="32"/>
        <v>8</v>
      </c>
      <c r="N128" s="5">
        <f t="shared" si="33"/>
        <v>816</v>
      </c>
      <c r="O128" s="5">
        <f t="shared" si="34"/>
        <v>366</v>
      </c>
      <c r="P128" s="5" t="s">
        <v>238</v>
      </c>
      <c r="Q128" s="5">
        <f t="shared" si="35"/>
        <v>816</v>
      </c>
      <c r="R128" s="5">
        <v>840.48</v>
      </c>
      <c r="S128" s="5">
        <f t="shared" si="36"/>
        <v>857.2896000000001</v>
      </c>
      <c r="T128" t="s">
        <v>170</v>
      </c>
    </row>
    <row r="129" spans="1:20" ht="12.75">
      <c r="A129" s="11" t="s">
        <v>162</v>
      </c>
      <c r="B129">
        <v>450</v>
      </c>
      <c r="C129">
        <v>3</v>
      </c>
      <c r="D129">
        <v>1</v>
      </c>
      <c r="E129">
        <v>0</v>
      </c>
      <c r="F129">
        <v>1</v>
      </c>
      <c r="G129">
        <v>0</v>
      </c>
      <c r="H129">
        <v>1</v>
      </c>
      <c r="I129">
        <v>1</v>
      </c>
      <c r="J129">
        <v>1</v>
      </c>
      <c r="K129">
        <v>0</v>
      </c>
      <c r="L129">
        <v>0</v>
      </c>
      <c r="M129">
        <f t="shared" si="32"/>
        <v>8</v>
      </c>
      <c r="N129" s="5">
        <f t="shared" si="33"/>
        <v>816</v>
      </c>
      <c r="O129" s="5">
        <f t="shared" si="34"/>
        <v>366</v>
      </c>
      <c r="P129" s="5" t="s">
        <v>239</v>
      </c>
      <c r="Q129" s="5">
        <f t="shared" si="35"/>
        <v>816</v>
      </c>
      <c r="R129" s="5">
        <v>840.48</v>
      </c>
      <c r="S129" s="5">
        <f t="shared" si="36"/>
        <v>857.2896000000001</v>
      </c>
      <c r="T129" t="s">
        <v>170</v>
      </c>
    </row>
    <row r="130" spans="1:20" ht="12.75">
      <c r="A130" t="s">
        <v>130</v>
      </c>
      <c r="B130">
        <v>300</v>
      </c>
      <c r="C130">
        <v>3</v>
      </c>
      <c r="D130">
        <v>1</v>
      </c>
      <c r="E130">
        <v>0</v>
      </c>
      <c r="F130">
        <v>1</v>
      </c>
      <c r="G130">
        <v>0</v>
      </c>
      <c r="H130">
        <v>0</v>
      </c>
      <c r="I130">
        <v>1</v>
      </c>
      <c r="J130">
        <v>1</v>
      </c>
      <c r="K130">
        <v>0</v>
      </c>
      <c r="L130">
        <v>0</v>
      </c>
      <c r="M130">
        <f t="shared" si="32"/>
        <v>7</v>
      </c>
      <c r="N130" s="5">
        <f t="shared" si="33"/>
        <v>714</v>
      </c>
      <c r="O130" s="5">
        <f t="shared" si="34"/>
        <v>414</v>
      </c>
      <c r="P130" s="5" t="s">
        <v>240</v>
      </c>
      <c r="Q130" s="5">
        <f t="shared" si="35"/>
        <v>714</v>
      </c>
      <c r="R130" s="5">
        <v>735.42</v>
      </c>
      <c r="S130" s="5">
        <f t="shared" si="36"/>
        <v>750.1283999999999</v>
      </c>
      <c r="T130" t="s">
        <v>170</v>
      </c>
    </row>
    <row r="131" spans="1:20" ht="12.75">
      <c r="A131" t="s">
        <v>131</v>
      </c>
      <c r="B131">
        <v>525</v>
      </c>
      <c r="C131">
        <v>3</v>
      </c>
      <c r="D131">
        <v>1</v>
      </c>
      <c r="E131">
        <v>0</v>
      </c>
      <c r="F131">
        <v>4</v>
      </c>
      <c r="G131">
        <v>1</v>
      </c>
      <c r="H131">
        <v>0</v>
      </c>
      <c r="I131">
        <v>1</v>
      </c>
      <c r="J131">
        <v>1</v>
      </c>
      <c r="K131">
        <v>0</v>
      </c>
      <c r="L131">
        <v>0</v>
      </c>
      <c r="M131">
        <f t="shared" si="32"/>
        <v>11</v>
      </c>
      <c r="N131" s="5">
        <f t="shared" si="33"/>
        <v>1122</v>
      </c>
      <c r="O131" s="5">
        <f t="shared" si="34"/>
        <v>597</v>
      </c>
      <c r="P131" s="5" t="s">
        <v>241</v>
      </c>
      <c r="Q131" s="5">
        <f t="shared" si="35"/>
        <v>1122</v>
      </c>
      <c r="R131" s="5">
        <v>1155.66</v>
      </c>
      <c r="S131" s="5">
        <f t="shared" si="36"/>
        <v>1178.7732</v>
      </c>
      <c r="T131" t="s">
        <v>170</v>
      </c>
    </row>
    <row r="132" spans="1:20" ht="12.75">
      <c r="A132" t="s">
        <v>12</v>
      </c>
      <c r="B132">
        <v>300</v>
      </c>
      <c r="C132">
        <v>3</v>
      </c>
      <c r="D132">
        <v>2</v>
      </c>
      <c r="E132">
        <v>0</v>
      </c>
      <c r="F132">
        <v>3</v>
      </c>
      <c r="G132">
        <v>0</v>
      </c>
      <c r="H132">
        <v>0</v>
      </c>
      <c r="I132">
        <v>1</v>
      </c>
      <c r="J132">
        <v>2</v>
      </c>
      <c r="K132">
        <v>0</v>
      </c>
      <c r="L132">
        <v>0</v>
      </c>
      <c r="M132">
        <f t="shared" si="32"/>
        <v>11</v>
      </c>
      <c r="N132" s="5">
        <f t="shared" si="33"/>
        <v>1122</v>
      </c>
      <c r="O132" s="5">
        <f t="shared" si="34"/>
        <v>822</v>
      </c>
      <c r="P132" s="5" t="s">
        <v>208</v>
      </c>
      <c r="Q132" s="5">
        <f t="shared" si="35"/>
        <v>1122</v>
      </c>
      <c r="R132" s="5">
        <v>1155.66</v>
      </c>
      <c r="S132" s="5">
        <f t="shared" si="36"/>
        <v>1178.7732</v>
      </c>
      <c r="T132" t="s">
        <v>170</v>
      </c>
    </row>
    <row r="133" spans="1:20" ht="12.75">
      <c r="A133" t="s">
        <v>133</v>
      </c>
      <c r="B133">
        <v>450</v>
      </c>
      <c r="C133">
        <v>3</v>
      </c>
      <c r="D133">
        <v>2</v>
      </c>
      <c r="E133">
        <v>0</v>
      </c>
      <c r="F133">
        <v>1</v>
      </c>
      <c r="G133">
        <v>0</v>
      </c>
      <c r="H133">
        <v>1</v>
      </c>
      <c r="I133">
        <v>1</v>
      </c>
      <c r="J133">
        <v>1</v>
      </c>
      <c r="K133">
        <v>0</v>
      </c>
      <c r="L133">
        <v>0</v>
      </c>
      <c r="M133">
        <f t="shared" si="32"/>
        <v>9</v>
      </c>
      <c r="N133" s="5">
        <f t="shared" si="33"/>
        <v>918</v>
      </c>
      <c r="O133" s="5">
        <f t="shared" si="34"/>
        <v>468</v>
      </c>
      <c r="P133" s="5" t="s">
        <v>242</v>
      </c>
      <c r="Q133" s="5">
        <f t="shared" si="35"/>
        <v>918</v>
      </c>
      <c r="R133" s="5">
        <v>945.54</v>
      </c>
      <c r="S133" s="5">
        <f t="shared" si="36"/>
        <v>964.4508</v>
      </c>
      <c r="T133" t="s">
        <v>170</v>
      </c>
    </row>
    <row r="134" spans="1:20" ht="12.75">
      <c r="A134" t="s">
        <v>13</v>
      </c>
      <c r="B134">
        <v>1000</v>
      </c>
      <c r="C134">
        <v>3</v>
      </c>
      <c r="D134">
        <v>2</v>
      </c>
      <c r="E134">
        <v>0</v>
      </c>
      <c r="F134">
        <v>4</v>
      </c>
      <c r="G134">
        <v>0</v>
      </c>
      <c r="H134">
        <v>0</v>
      </c>
      <c r="I134">
        <v>1</v>
      </c>
      <c r="J134">
        <v>3</v>
      </c>
      <c r="K134">
        <v>0</v>
      </c>
      <c r="L134">
        <v>0</v>
      </c>
      <c r="M134">
        <f t="shared" si="32"/>
        <v>13</v>
      </c>
      <c r="N134" s="5">
        <f t="shared" si="33"/>
        <v>1326</v>
      </c>
      <c r="O134" s="5">
        <f t="shared" si="34"/>
        <v>326</v>
      </c>
      <c r="P134" s="5" t="s">
        <v>209</v>
      </c>
      <c r="Q134" s="5">
        <f t="shared" si="35"/>
        <v>1326</v>
      </c>
      <c r="R134" s="5">
        <v>1365.78</v>
      </c>
      <c r="S134" s="5">
        <f t="shared" si="36"/>
        <v>1393.0956</v>
      </c>
      <c r="T134" t="s">
        <v>170</v>
      </c>
    </row>
    <row r="135" spans="1:20" ht="12.75">
      <c r="A135" t="s">
        <v>134</v>
      </c>
      <c r="B135">
        <v>500</v>
      </c>
      <c r="C135">
        <v>3</v>
      </c>
      <c r="D135">
        <v>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f t="shared" si="32"/>
        <v>4</v>
      </c>
      <c r="N135" s="5">
        <f t="shared" si="33"/>
        <v>408</v>
      </c>
      <c r="O135" s="5">
        <f t="shared" si="34"/>
        <v>-92</v>
      </c>
      <c r="P135" s="5" t="s">
        <v>243</v>
      </c>
      <c r="Q135" s="5">
        <f t="shared" si="35"/>
        <v>408</v>
      </c>
      <c r="R135" s="5">
        <v>420.24</v>
      </c>
      <c r="S135" s="5">
        <f t="shared" si="36"/>
        <v>428.64480000000003</v>
      </c>
      <c r="T135" t="s">
        <v>170</v>
      </c>
    </row>
    <row r="136" spans="1:20" ht="12.75">
      <c r="A136" t="s">
        <v>15</v>
      </c>
      <c r="B136">
        <v>750</v>
      </c>
      <c r="C136">
        <v>3</v>
      </c>
      <c r="D136">
        <v>2</v>
      </c>
      <c r="E136">
        <v>0</v>
      </c>
      <c r="F136">
        <v>3</v>
      </c>
      <c r="G136">
        <v>0</v>
      </c>
      <c r="H136">
        <v>0</v>
      </c>
      <c r="I136">
        <v>1</v>
      </c>
      <c r="J136">
        <v>4</v>
      </c>
      <c r="K136">
        <v>0</v>
      </c>
      <c r="L136">
        <v>0</v>
      </c>
      <c r="M136">
        <f t="shared" si="32"/>
        <v>13</v>
      </c>
      <c r="N136" s="5">
        <f t="shared" si="33"/>
        <v>1326</v>
      </c>
      <c r="O136" s="5">
        <f t="shared" si="34"/>
        <v>576</v>
      </c>
      <c r="P136" s="5" t="s">
        <v>210</v>
      </c>
      <c r="Q136" s="5">
        <f t="shared" si="35"/>
        <v>1326</v>
      </c>
      <c r="R136" s="5">
        <v>1365.78</v>
      </c>
      <c r="S136" s="5">
        <f t="shared" si="36"/>
        <v>1393.0956</v>
      </c>
      <c r="T136" t="s">
        <v>170</v>
      </c>
    </row>
    <row r="137" spans="1:20" ht="12.75">
      <c r="A137" t="s">
        <v>135</v>
      </c>
      <c r="B137">
        <v>300</v>
      </c>
      <c r="C137">
        <v>3</v>
      </c>
      <c r="D137">
        <v>1</v>
      </c>
      <c r="E137">
        <v>0</v>
      </c>
      <c r="F137">
        <v>2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f t="shared" si="32"/>
        <v>6</v>
      </c>
      <c r="N137" s="5">
        <f t="shared" si="33"/>
        <v>612</v>
      </c>
      <c r="O137" s="5">
        <f t="shared" si="34"/>
        <v>312</v>
      </c>
      <c r="P137" s="5" t="s">
        <v>244</v>
      </c>
      <c r="Q137" s="5">
        <f t="shared" si="35"/>
        <v>612</v>
      </c>
      <c r="R137" s="5">
        <v>630.36</v>
      </c>
      <c r="S137" s="5">
        <f t="shared" si="36"/>
        <v>642.9672</v>
      </c>
      <c r="T137" t="s">
        <v>170</v>
      </c>
    </row>
    <row r="138" spans="1:20" ht="12.75">
      <c r="A138" t="s">
        <v>143</v>
      </c>
      <c r="B138">
        <v>500</v>
      </c>
      <c r="C138">
        <v>3</v>
      </c>
      <c r="D138">
        <v>2</v>
      </c>
      <c r="E138">
        <v>0</v>
      </c>
      <c r="F138">
        <v>1</v>
      </c>
      <c r="G138">
        <v>0</v>
      </c>
      <c r="H138">
        <v>0</v>
      </c>
      <c r="I138">
        <v>1</v>
      </c>
      <c r="J138">
        <v>1</v>
      </c>
      <c r="K138">
        <v>0</v>
      </c>
      <c r="L138">
        <v>0</v>
      </c>
      <c r="M138">
        <f t="shared" si="32"/>
        <v>8</v>
      </c>
      <c r="N138" s="5">
        <f t="shared" si="33"/>
        <v>816</v>
      </c>
      <c r="O138" s="5">
        <f t="shared" si="34"/>
        <v>316</v>
      </c>
      <c r="P138" s="5" t="s">
        <v>245</v>
      </c>
      <c r="Q138" s="5">
        <f t="shared" si="35"/>
        <v>816</v>
      </c>
      <c r="R138" s="5">
        <v>840.48</v>
      </c>
      <c r="S138" s="5">
        <f t="shared" si="36"/>
        <v>857.2896000000001</v>
      </c>
      <c r="T138" t="s">
        <v>170</v>
      </c>
    </row>
    <row r="139" spans="1:20" ht="12.75">
      <c r="A139" t="s">
        <v>165</v>
      </c>
      <c r="B139">
        <v>300</v>
      </c>
      <c r="C139">
        <v>2</v>
      </c>
      <c r="D139">
        <v>1</v>
      </c>
      <c r="E139">
        <v>0</v>
      </c>
      <c r="F139">
        <v>1</v>
      </c>
      <c r="G139">
        <v>0</v>
      </c>
      <c r="H139">
        <v>1</v>
      </c>
      <c r="I139">
        <v>1</v>
      </c>
      <c r="J139">
        <v>2</v>
      </c>
      <c r="K139">
        <v>0</v>
      </c>
      <c r="L139">
        <v>0</v>
      </c>
      <c r="M139">
        <f t="shared" si="32"/>
        <v>8</v>
      </c>
      <c r="N139" s="5">
        <f t="shared" si="33"/>
        <v>816</v>
      </c>
      <c r="O139" s="5">
        <f t="shared" si="34"/>
        <v>516</v>
      </c>
      <c r="P139" s="5" t="s">
        <v>246</v>
      </c>
      <c r="Q139" s="5">
        <f t="shared" si="35"/>
        <v>816</v>
      </c>
      <c r="R139" s="5">
        <v>840.48</v>
      </c>
      <c r="S139" s="5">
        <f t="shared" si="36"/>
        <v>857.2896000000001</v>
      </c>
      <c r="T139" t="s">
        <v>170</v>
      </c>
    </row>
    <row r="140" spans="1:20" ht="12.75">
      <c r="A140" t="s">
        <v>163</v>
      </c>
      <c r="B140">
        <v>0</v>
      </c>
      <c r="C140">
        <v>2</v>
      </c>
      <c r="D140">
        <v>1</v>
      </c>
      <c r="E140">
        <v>0</v>
      </c>
      <c r="F140">
        <v>1</v>
      </c>
      <c r="G140">
        <v>0</v>
      </c>
      <c r="H140">
        <v>1</v>
      </c>
      <c r="I140">
        <v>1</v>
      </c>
      <c r="J140">
        <v>2</v>
      </c>
      <c r="K140">
        <v>0</v>
      </c>
      <c r="L140">
        <v>0</v>
      </c>
      <c r="M140">
        <f t="shared" si="32"/>
        <v>8</v>
      </c>
      <c r="N140" s="5">
        <f t="shared" si="33"/>
        <v>816</v>
      </c>
      <c r="O140" s="5">
        <f t="shared" si="34"/>
        <v>816</v>
      </c>
      <c r="P140" s="5" t="s">
        <v>247</v>
      </c>
      <c r="Q140" s="5">
        <f t="shared" si="35"/>
        <v>816</v>
      </c>
      <c r="R140" s="5">
        <v>840.48</v>
      </c>
      <c r="S140" s="5">
        <f t="shared" si="36"/>
        <v>857.2896000000001</v>
      </c>
      <c r="T140" t="s">
        <v>170</v>
      </c>
    </row>
    <row r="141" spans="1:20" ht="12.75">
      <c r="A141" t="s">
        <v>164</v>
      </c>
      <c r="B141">
        <v>0</v>
      </c>
      <c r="C141">
        <v>3</v>
      </c>
      <c r="D141">
        <v>1</v>
      </c>
      <c r="E141">
        <v>0</v>
      </c>
      <c r="F141">
        <v>1</v>
      </c>
      <c r="G141">
        <v>0</v>
      </c>
      <c r="H141">
        <v>1</v>
      </c>
      <c r="I141">
        <v>1</v>
      </c>
      <c r="J141">
        <v>1</v>
      </c>
      <c r="K141">
        <v>0</v>
      </c>
      <c r="L141">
        <v>0</v>
      </c>
      <c r="M141">
        <f t="shared" si="32"/>
        <v>8</v>
      </c>
      <c r="N141" s="5">
        <f t="shared" si="33"/>
        <v>816</v>
      </c>
      <c r="O141" s="5">
        <f t="shared" si="34"/>
        <v>816</v>
      </c>
      <c r="P141" s="5" t="s">
        <v>248</v>
      </c>
      <c r="Q141" s="5">
        <f t="shared" si="35"/>
        <v>816</v>
      </c>
      <c r="R141" s="5">
        <v>840.48</v>
      </c>
      <c r="S141" s="5">
        <f t="shared" si="36"/>
        <v>857.2896000000001</v>
      </c>
      <c r="T141" t="s">
        <v>170</v>
      </c>
    </row>
    <row r="142" spans="12:19" ht="12.75">
      <c r="L142" t="s">
        <v>97</v>
      </c>
      <c r="Q142" s="5">
        <f>SUM(Q120:Q141)</f>
        <v>20910</v>
      </c>
      <c r="R142" s="5">
        <f>SUM(R120:R141)</f>
        <v>21509.76</v>
      </c>
      <c r="S142" s="5">
        <f>SUM(S120:S141)</f>
        <v>21939.9552</v>
      </c>
    </row>
    <row r="145" ht="12.75">
      <c r="A145" s="6" t="s">
        <v>166</v>
      </c>
    </row>
    <row r="146" spans="1:20" ht="12.75">
      <c r="A146" t="s">
        <v>1</v>
      </c>
      <c r="B146">
        <v>5500</v>
      </c>
      <c r="C146">
        <v>3</v>
      </c>
      <c r="D146">
        <v>5</v>
      </c>
      <c r="E146">
        <v>0</v>
      </c>
      <c r="F146">
        <v>5</v>
      </c>
      <c r="G146">
        <v>1</v>
      </c>
      <c r="H146">
        <v>1</v>
      </c>
      <c r="I146">
        <v>1</v>
      </c>
      <c r="J146">
        <v>3</v>
      </c>
      <c r="K146">
        <v>0</v>
      </c>
      <c r="L146">
        <v>0</v>
      </c>
      <c r="M146">
        <f aca="true" t="shared" si="37" ref="M146:M171">SUM(C146:L146)</f>
        <v>19</v>
      </c>
      <c r="N146" s="5">
        <f aca="true" t="shared" si="38" ref="N146:N171">+M146*$M$5</f>
        <v>1938</v>
      </c>
      <c r="O146" s="5">
        <f aca="true" t="shared" si="39" ref="O146:O171">+N146-B146</f>
        <v>-3562</v>
      </c>
      <c r="P146" s="5" t="s">
        <v>186</v>
      </c>
      <c r="Q146" s="5">
        <v>5500</v>
      </c>
      <c r="R146" s="5">
        <v>5665</v>
      </c>
      <c r="S146" s="5">
        <f>+R146*1.02</f>
        <v>5778.3</v>
      </c>
      <c r="T146" t="s">
        <v>171</v>
      </c>
    </row>
    <row r="147" spans="1:20" ht="12.75">
      <c r="A147" t="s">
        <v>126</v>
      </c>
      <c r="B147">
        <v>1000</v>
      </c>
      <c r="C147">
        <v>3</v>
      </c>
      <c r="D147">
        <v>2</v>
      </c>
      <c r="E147">
        <v>0</v>
      </c>
      <c r="F147">
        <v>4</v>
      </c>
      <c r="G147">
        <v>0</v>
      </c>
      <c r="H147">
        <v>1</v>
      </c>
      <c r="I147">
        <v>0</v>
      </c>
      <c r="J147">
        <v>0</v>
      </c>
      <c r="K147">
        <v>0</v>
      </c>
      <c r="L147">
        <v>0</v>
      </c>
      <c r="M147">
        <f t="shared" si="37"/>
        <v>10</v>
      </c>
      <c r="N147" s="5">
        <f t="shared" si="38"/>
        <v>1020</v>
      </c>
      <c r="O147" s="5">
        <f t="shared" si="39"/>
        <v>20</v>
      </c>
      <c r="P147" s="5" t="s">
        <v>212</v>
      </c>
      <c r="Q147" s="5">
        <f>+N147</f>
        <v>1020</v>
      </c>
      <c r="R147" s="5">
        <v>1050.6</v>
      </c>
      <c r="S147" s="5">
        <f aca="true" t="shared" si="40" ref="S147:S171">+R147*1.02</f>
        <v>1071.6119999999999</v>
      </c>
      <c r="T147" t="s">
        <v>171</v>
      </c>
    </row>
    <row r="148" spans="1:20" ht="12.75">
      <c r="A148" t="s">
        <v>4</v>
      </c>
      <c r="B148">
        <v>1500</v>
      </c>
      <c r="C148">
        <v>1</v>
      </c>
      <c r="D148">
        <v>5</v>
      </c>
      <c r="E148">
        <v>0</v>
      </c>
      <c r="F148">
        <v>4</v>
      </c>
      <c r="G148">
        <v>0</v>
      </c>
      <c r="H148">
        <v>1</v>
      </c>
      <c r="I148">
        <v>0</v>
      </c>
      <c r="J148">
        <v>0</v>
      </c>
      <c r="K148">
        <v>0</v>
      </c>
      <c r="L148">
        <v>0</v>
      </c>
      <c r="M148">
        <f t="shared" si="37"/>
        <v>11</v>
      </c>
      <c r="N148" s="5">
        <f t="shared" si="38"/>
        <v>1122</v>
      </c>
      <c r="O148" s="5">
        <f t="shared" si="39"/>
        <v>-378</v>
      </c>
      <c r="P148" s="5" t="s">
        <v>187</v>
      </c>
      <c r="Q148" s="5">
        <f>1500*1.02</f>
        <v>1530</v>
      </c>
      <c r="R148" s="5">
        <v>1575.9</v>
      </c>
      <c r="S148" s="5">
        <f t="shared" si="40"/>
        <v>1607.4180000000001</v>
      </c>
      <c r="T148" t="s">
        <v>172</v>
      </c>
    </row>
    <row r="149" spans="1:20" ht="12.75">
      <c r="A149" t="s">
        <v>18</v>
      </c>
      <c r="B149">
        <v>2000</v>
      </c>
      <c r="C149">
        <v>3</v>
      </c>
      <c r="D149">
        <v>2</v>
      </c>
      <c r="E149">
        <v>0</v>
      </c>
      <c r="F149">
        <v>3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f t="shared" si="37"/>
        <v>8</v>
      </c>
      <c r="N149" s="5">
        <f t="shared" si="38"/>
        <v>816</v>
      </c>
      <c r="O149" s="5">
        <f t="shared" si="39"/>
        <v>-1184</v>
      </c>
      <c r="P149" s="5" t="s">
        <v>188</v>
      </c>
      <c r="Q149" s="5">
        <f>+N149</f>
        <v>816</v>
      </c>
      <c r="R149" s="5">
        <v>840.48</v>
      </c>
      <c r="S149" s="5">
        <f t="shared" si="40"/>
        <v>857.2896000000001</v>
      </c>
      <c r="T149" t="s">
        <v>172</v>
      </c>
    </row>
    <row r="150" spans="1:20" ht="12.75">
      <c r="A150" t="s">
        <v>14</v>
      </c>
      <c r="B150">
        <v>1500</v>
      </c>
      <c r="C150">
        <v>3</v>
      </c>
      <c r="D150">
        <v>1</v>
      </c>
      <c r="E150">
        <v>0</v>
      </c>
      <c r="F150">
        <v>4</v>
      </c>
      <c r="G150">
        <v>0</v>
      </c>
      <c r="H150">
        <v>1</v>
      </c>
      <c r="I150">
        <v>1</v>
      </c>
      <c r="J150">
        <v>4</v>
      </c>
      <c r="K150">
        <v>0</v>
      </c>
      <c r="L150">
        <v>0</v>
      </c>
      <c r="M150">
        <f t="shared" si="37"/>
        <v>14</v>
      </c>
      <c r="N150" s="5">
        <f t="shared" si="38"/>
        <v>1428</v>
      </c>
      <c r="O150" s="5">
        <f t="shared" si="39"/>
        <v>-72</v>
      </c>
      <c r="P150" s="5" t="s">
        <v>190</v>
      </c>
      <c r="Q150" s="5">
        <f>1500*1.02</f>
        <v>1530</v>
      </c>
      <c r="R150" s="5">
        <v>1575.9</v>
      </c>
      <c r="S150" s="5">
        <f t="shared" si="40"/>
        <v>1607.4180000000001</v>
      </c>
      <c r="T150" t="s">
        <v>171</v>
      </c>
    </row>
    <row r="151" spans="1:20" ht="12.75">
      <c r="A151" t="s">
        <v>16</v>
      </c>
      <c r="B151">
        <v>500</v>
      </c>
      <c r="C151">
        <v>3</v>
      </c>
      <c r="D151">
        <v>2</v>
      </c>
      <c r="E151">
        <v>0</v>
      </c>
      <c r="F151">
        <v>4</v>
      </c>
      <c r="G151">
        <v>0</v>
      </c>
      <c r="H151">
        <v>0</v>
      </c>
      <c r="I151">
        <v>1</v>
      </c>
      <c r="J151">
        <v>2</v>
      </c>
      <c r="K151">
        <v>0</v>
      </c>
      <c r="L151">
        <v>0</v>
      </c>
      <c r="M151">
        <f>SUM(C151:L151)</f>
        <v>12</v>
      </c>
      <c r="N151" s="5">
        <f>+M151*$M$5</f>
        <v>1224</v>
      </c>
      <c r="O151" s="5">
        <f>+N151-B151</f>
        <v>724</v>
      </c>
      <c r="P151" s="5" t="s">
        <v>229</v>
      </c>
      <c r="Q151" s="5">
        <f aca="true" t="shared" si="41" ref="Q151:Q171">+N151</f>
        <v>1224</v>
      </c>
      <c r="R151" s="5">
        <v>1260.72</v>
      </c>
      <c r="S151" s="5">
        <f t="shared" si="40"/>
        <v>1285.9344</v>
      </c>
      <c r="T151" t="s">
        <v>171</v>
      </c>
    </row>
    <row r="152" spans="1:20" ht="12.75">
      <c r="A152" t="s">
        <v>19</v>
      </c>
      <c r="B152">
        <v>1020</v>
      </c>
      <c r="C152">
        <v>3</v>
      </c>
      <c r="D152">
        <v>1</v>
      </c>
      <c r="E152">
        <v>0</v>
      </c>
      <c r="F152">
        <v>3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f t="shared" si="37"/>
        <v>7</v>
      </c>
      <c r="N152" s="5">
        <f t="shared" si="38"/>
        <v>714</v>
      </c>
      <c r="O152" s="5">
        <f t="shared" si="39"/>
        <v>-306</v>
      </c>
      <c r="P152" s="5" t="s">
        <v>230</v>
      </c>
      <c r="Q152" s="5">
        <f t="shared" si="41"/>
        <v>714</v>
      </c>
      <c r="R152" s="5">
        <v>735.42</v>
      </c>
      <c r="S152" s="5">
        <f t="shared" si="40"/>
        <v>750.1283999999999</v>
      </c>
      <c r="T152" t="s">
        <v>171</v>
      </c>
    </row>
    <row r="153" spans="1:20" ht="12.75">
      <c r="A153" t="s">
        <v>19</v>
      </c>
      <c r="B153">
        <v>1020</v>
      </c>
      <c r="C153">
        <v>3</v>
      </c>
      <c r="D153">
        <v>1</v>
      </c>
      <c r="E153">
        <v>0</v>
      </c>
      <c r="F153">
        <v>3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f t="shared" si="37"/>
        <v>7</v>
      </c>
      <c r="N153" s="5">
        <f t="shared" si="38"/>
        <v>714</v>
      </c>
      <c r="O153" s="5">
        <f t="shared" si="39"/>
        <v>-306</v>
      </c>
      <c r="P153" s="5" t="s">
        <v>230</v>
      </c>
      <c r="Q153" s="5">
        <f t="shared" si="41"/>
        <v>714</v>
      </c>
      <c r="R153" s="5">
        <v>735.42</v>
      </c>
      <c r="S153" s="5">
        <f t="shared" si="40"/>
        <v>750.1283999999999</v>
      </c>
      <c r="T153" t="s">
        <v>171</v>
      </c>
    </row>
    <row r="154" spans="1:20" ht="12.75">
      <c r="A154" t="s">
        <v>19</v>
      </c>
      <c r="B154">
        <v>1020</v>
      </c>
      <c r="C154">
        <v>3</v>
      </c>
      <c r="D154">
        <v>1</v>
      </c>
      <c r="E154">
        <v>0</v>
      </c>
      <c r="F154">
        <v>3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f t="shared" si="37"/>
        <v>7</v>
      </c>
      <c r="N154" s="5">
        <f t="shared" si="38"/>
        <v>714</v>
      </c>
      <c r="O154" s="5">
        <f t="shared" si="39"/>
        <v>-306</v>
      </c>
      <c r="P154" s="5" t="s">
        <v>230</v>
      </c>
      <c r="Q154" s="5">
        <f t="shared" si="41"/>
        <v>714</v>
      </c>
      <c r="R154" s="5">
        <v>735.42</v>
      </c>
      <c r="S154" s="5">
        <f t="shared" si="40"/>
        <v>750.1283999999999</v>
      </c>
      <c r="T154" t="s">
        <v>171</v>
      </c>
    </row>
    <row r="155" spans="1:20" ht="12.75">
      <c r="A155" t="s">
        <v>19</v>
      </c>
      <c r="B155">
        <v>1020</v>
      </c>
      <c r="C155">
        <v>3</v>
      </c>
      <c r="D155">
        <v>1</v>
      </c>
      <c r="E155">
        <v>0</v>
      </c>
      <c r="F155">
        <v>3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f t="shared" si="37"/>
        <v>7</v>
      </c>
      <c r="N155" s="5">
        <f t="shared" si="38"/>
        <v>714</v>
      </c>
      <c r="O155" s="5">
        <f t="shared" si="39"/>
        <v>-306</v>
      </c>
      <c r="P155" s="5" t="s">
        <v>230</v>
      </c>
      <c r="Q155" s="5">
        <f t="shared" si="41"/>
        <v>714</v>
      </c>
      <c r="R155" s="5">
        <v>735.42</v>
      </c>
      <c r="S155" s="5">
        <f t="shared" si="40"/>
        <v>750.1283999999999</v>
      </c>
      <c r="T155" t="s">
        <v>171</v>
      </c>
    </row>
    <row r="156" spans="1:20" ht="12.75">
      <c r="A156" t="s">
        <v>20</v>
      </c>
      <c r="B156">
        <v>500</v>
      </c>
      <c r="C156">
        <v>3</v>
      </c>
      <c r="D156">
        <v>1</v>
      </c>
      <c r="E156">
        <v>0</v>
      </c>
      <c r="F156">
        <v>0</v>
      </c>
      <c r="G156">
        <v>2</v>
      </c>
      <c r="H156">
        <v>0</v>
      </c>
      <c r="I156">
        <v>0</v>
      </c>
      <c r="J156">
        <v>0</v>
      </c>
      <c r="K156">
        <v>1</v>
      </c>
      <c r="L156">
        <v>1</v>
      </c>
      <c r="M156">
        <f t="shared" si="37"/>
        <v>8</v>
      </c>
      <c r="N156" s="5">
        <f t="shared" si="38"/>
        <v>816</v>
      </c>
      <c r="O156" s="5">
        <f t="shared" si="39"/>
        <v>316</v>
      </c>
      <c r="P156" s="5" t="s">
        <v>213</v>
      </c>
      <c r="Q156" s="5">
        <f t="shared" si="41"/>
        <v>816</v>
      </c>
      <c r="R156" s="5">
        <v>840.48</v>
      </c>
      <c r="S156" s="5">
        <f t="shared" si="40"/>
        <v>857.2896000000001</v>
      </c>
      <c r="T156" t="s">
        <v>171</v>
      </c>
    </row>
    <row r="157" spans="1:20" ht="12.75">
      <c r="A157" t="s">
        <v>21</v>
      </c>
      <c r="B157">
        <v>500</v>
      </c>
      <c r="C157">
        <v>3</v>
      </c>
      <c r="D157">
        <v>1</v>
      </c>
      <c r="E157">
        <v>0</v>
      </c>
      <c r="F157">
        <v>0</v>
      </c>
      <c r="G157">
        <v>2</v>
      </c>
      <c r="H157">
        <v>0</v>
      </c>
      <c r="I157">
        <v>0</v>
      </c>
      <c r="J157">
        <v>0</v>
      </c>
      <c r="K157">
        <v>1</v>
      </c>
      <c r="L157">
        <v>1</v>
      </c>
      <c r="M157">
        <f t="shared" si="37"/>
        <v>8</v>
      </c>
      <c r="N157" s="5">
        <f t="shared" si="38"/>
        <v>816</v>
      </c>
      <c r="O157" s="5">
        <f t="shared" si="39"/>
        <v>316</v>
      </c>
      <c r="P157" s="5" t="s">
        <v>214</v>
      </c>
      <c r="Q157" s="5">
        <f t="shared" si="41"/>
        <v>816</v>
      </c>
      <c r="R157" s="5">
        <v>840.48</v>
      </c>
      <c r="S157" s="5">
        <f t="shared" si="40"/>
        <v>857.2896000000001</v>
      </c>
      <c r="T157" t="s">
        <v>171</v>
      </c>
    </row>
    <row r="158" spans="1:20" ht="12.75">
      <c r="A158" t="s">
        <v>22</v>
      </c>
      <c r="B158">
        <v>500</v>
      </c>
      <c r="C158">
        <v>3</v>
      </c>
      <c r="D158">
        <v>1</v>
      </c>
      <c r="E158">
        <v>0</v>
      </c>
      <c r="F158">
        <v>0</v>
      </c>
      <c r="G158">
        <v>2</v>
      </c>
      <c r="H158">
        <v>0</v>
      </c>
      <c r="I158">
        <v>0</v>
      </c>
      <c r="J158">
        <v>0</v>
      </c>
      <c r="K158">
        <v>1</v>
      </c>
      <c r="L158">
        <v>1</v>
      </c>
      <c r="M158">
        <f t="shared" si="37"/>
        <v>8</v>
      </c>
      <c r="N158" s="5">
        <f t="shared" si="38"/>
        <v>816</v>
      </c>
      <c r="O158" s="5">
        <f t="shared" si="39"/>
        <v>316</v>
      </c>
      <c r="P158" s="5" t="s">
        <v>228</v>
      </c>
      <c r="Q158" s="5">
        <f t="shared" si="41"/>
        <v>816</v>
      </c>
      <c r="R158" s="5">
        <v>840.48</v>
      </c>
      <c r="S158" s="5">
        <f t="shared" si="40"/>
        <v>857.2896000000001</v>
      </c>
      <c r="T158" t="s">
        <v>171</v>
      </c>
    </row>
    <row r="159" spans="1:20" ht="12.75">
      <c r="A159" t="s">
        <v>23</v>
      </c>
      <c r="B159">
        <v>500</v>
      </c>
      <c r="C159">
        <v>3</v>
      </c>
      <c r="D159">
        <v>1</v>
      </c>
      <c r="E159">
        <v>0</v>
      </c>
      <c r="F159">
        <v>0</v>
      </c>
      <c r="G159">
        <v>2</v>
      </c>
      <c r="H159">
        <v>0</v>
      </c>
      <c r="I159">
        <v>0</v>
      </c>
      <c r="J159">
        <v>0</v>
      </c>
      <c r="K159">
        <v>1</v>
      </c>
      <c r="L159">
        <v>1</v>
      </c>
      <c r="M159">
        <f t="shared" si="37"/>
        <v>8</v>
      </c>
      <c r="N159" s="5">
        <f t="shared" si="38"/>
        <v>816</v>
      </c>
      <c r="O159" s="5">
        <f t="shared" si="39"/>
        <v>316</v>
      </c>
      <c r="P159" s="5" t="s">
        <v>216</v>
      </c>
      <c r="Q159" s="5">
        <f t="shared" si="41"/>
        <v>816</v>
      </c>
      <c r="R159" s="5">
        <v>840.48</v>
      </c>
      <c r="S159" s="5">
        <f t="shared" si="40"/>
        <v>857.2896000000001</v>
      </c>
      <c r="T159" t="s">
        <v>171</v>
      </c>
    </row>
    <row r="160" spans="1:20" ht="12.75">
      <c r="A160" t="s">
        <v>24</v>
      </c>
      <c r="B160">
        <v>500</v>
      </c>
      <c r="C160">
        <v>3</v>
      </c>
      <c r="D160">
        <v>1</v>
      </c>
      <c r="E160">
        <v>0</v>
      </c>
      <c r="F160">
        <v>0</v>
      </c>
      <c r="G160">
        <v>2</v>
      </c>
      <c r="H160">
        <v>0</v>
      </c>
      <c r="I160">
        <v>0</v>
      </c>
      <c r="J160">
        <v>0</v>
      </c>
      <c r="K160">
        <v>1</v>
      </c>
      <c r="L160">
        <v>1</v>
      </c>
      <c r="M160">
        <f t="shared" si="37"/>
        <v>8</v>
      </c>
      <c r="N160" s="5">
        <f t="shared" si="38"/>
        <v>816</v>
      </c>
      <c r="O160" s="5">
        <f t="shared" si="39"/>
        <v>316</v>
      </c>
      <c r="P160" s="5" t="s">
        <v>217</v>
      </c>
      <c r="Q160" s="5">
        <f t="shared" si="41"/>
        <v>816</v>
      </c>
      <c r="R160" s="5">
        <v>840.48</v>
      </c>
      <c r="S160" s="5">
        <f t="shared" si="40"/>
        <v>857.2896000000001</v>
      </c>
      <c r="T160" t="s">
        <v>171</v>
      </c>
    </row>
    <row r="161" spans="1:20" ht="12.75">
      <c r="A161" t="s">
        <v>25</v>
      </c>
      <c r="B161">
        <v>500</v>
      </c>
      <c r="C161">
        <v>3</v>
      </c>
      <c r="D161">
        <v>1</v>
      </c>
      <c r="E161">
        <v>0</v>
      </c>
      <c r="F161">
        <v>0</v>
      </c>
      <c r="G161">
        <v>2</v>
      </c>
      <c r="H161">
        <v>0</v>
      </c>
      <c r="I161">
        <v>0</v>
      </c>
      <c r="J161">
        <v>0</v>
      </c>
      <c r="K161">
        <v>1</v>
      </c>
      <c r="L161">
        <v>1</v>
      </c>
      <c r="M161">
        <f t="shared" si="37"/>
        <v>8</v>
      </c>
      <c r="N161" s="5">
        <f t="shared" si="38"/>
        <v>816</v>
      </c>
      <c r="O161" s="5">
        <f t="shared" si="39"/>
        <v>316</v>
      </c>
      <c r="P161" s="5" t="s">
        <v>218</v>
      </c>
      <c r="Q161" s="5">
        <f t="shared" si="41"/>
        <v>816</v>
      </c>
      <c r="R161" s="5">
        <v>840.48</v>
      </c>
      <c r="S161" s="5">
        <f t="shared" si="40"/>
        <v>857.2896000000001</v>
      </c>
      <c r="T161" t="s">
        <v>171</v>
      </c>
    </row>
    <row r="162" spans="1:20" ht="12.75">
      <c r="A162" t="s">
        <v>26</v>
      </c>
      <c r="B162">
        <v>300</v>
      </c>
      <c r="C162">
        <v>3</v>
      </c>
      <c r="D162">
        <v>1</v>
      </c>
      <c r="E162">
        <v>0</v>
      </c>
      <c r="F162">
        <v>0</v>
      </c>
      <c r="G162">
        <v>1</v>
      </c>
      <c r="H162">
        <v>0</v>
      </c>
      <c r="I162">
        <v>0</v>
      </c>
      <c r="J162">
        <v>0</v>
      </c>
      <c r="K162">
        <v>1</v>
      </c>
      <c r="L162">
        <v>4</v>
      </c>
      <c r="M162">
        <f t="shared" si="37"/>
        <v>10</v>
      </c>
      <c r="N162" s="5">
        <f t="shared" si="38"/>
        <v>1020</v>
      </c>
      <c r="O162" s="5">
        <f t="shared" si="39"/>
        <v>720</v>
      </c>
      <c r="P162" s="5" t="s">
        <v>219</v>
      </c>
      <c r="Q162" s="5">
        <f t="shared" si="41"/>
        <v>1020</v>
      </c>
      <c r="R162" s="5">
        <v>1050.6</v>
      </c>
      <c r="S162" s="5">
        <f t="shared" si="40"/>
        <v>1071.6119999999999</v>
      </c>
      <c r="T162" t="s">
        <v>171</v>
      </c>
    </row>
    <row r="163" spans="1:20" ht="12.75">
      <c r="A163" t="s">
        <v>27</v>
      </c>
      <c r="B163">
        <v>500</v>
      </c>
      <c r="C163">
        <v>3</v>
      </c>
      <c r="D163">
        <v>1</v>
      </c>
      <c r="E163">
        <v>0</v>
      </c>
      <c r="F163">
        <v>0</v>
      </c>
      <c r="G163">
        <v>2</v>
      </c>
      <c r="H163">
        <v>0</v>
      </c>
      <c r="I163">
        <v>0</v>
      </c>
      <c r="J163">
        <v>0</v>
      </c>
      <c r="K163">
        <v>1</v>
      </c>
      <c r="L163">
        <v>1</v>
      </c>
      <c r="M163">
        <f t="shared" si="37"/>
        <v>8</v>
      </c>
      <c r="N163" s="5">
        <f t="shared" si="38"/>
        <v>816</v>
      </c>
      <c r="O163" s="5">
        <f t="shared" si="39"/>
        <v>316</v>
      </c>
      <c r="P163" s="5" t="s">
        <v>220</v>
      </c>
      <c r="Q163" s="5">
        <f t="shared" si="41"/>
        <v>816</v>
      </c>
      <c r="R163" s="5">
        <v>840.48</v>
      </c>
      <c r="S163" s="5">
        <f t="shared" si="40"/>
        <v>857.2896000000001</v>
      </c>
      <c r="T163" t="s">
        <v>171</v>
      </c>
    </row>
    <row r="164" spans="1:20" ht="12.75">
      <c r="A164" t="s">
        <v>28</v>
      </c>
      <c r="B164">
        <v>500</v>
      </c>
      <c r="C164">
        <v>3</v>
      </c>
      <c r="D164">
        <v>1</v>
      </c>
      <c r="E164">
        <v>0</v>
      </c>
      <c r="F164">
        <v>0</v>
      </c>
      <c r="G164">
        <v>2</v>
      </c>
      <c r="H164">
        <v>0</v>
      </c>
      <c r="I164">
        <v>0</v>
      </c>
      <c r="J164">
        <v>0</v>
      </c>
      <c r="K164">
        <v>1</v>
      </c>
      <c r="L164">
        <v>1</v>
      </c>
      <c r="M164">
        <f t="shared" si="37"/>
        <v>8</v>
      </c>
      <c r="N164" s="5">
        <f t="shared" si="38"/>
        <v>816</v>
      </c>
      <c r="O164" s="5">
        <f t="shared" si="39"/>
        <v>316</v>
      </c>
      <c r="P164" s="5" t="s">
        <v>221</v>
      </c>
      <c r="Q164" s="5">
        <f t="shared" si="41"/>
        <v>816</v>
      </c>
      <c r="R164" s="5">
        <v>840.48</v>
      </c>
      <c r="S164" s="5">
        <f t="shared" si="40"/>
        <v>857.2896000000001</v>
      </c>
      <c r="T164" t="s">
        <v>171</v>
      </c>
    </row>
    <row r="165" spans="1:20" ht="12.75">
      <c r="A165" t="s">
        <v>29</v>
      </c>
      <c r="B165">
        <v>500</v>
      </c>
      <c r="C165">
        <v>3</v>
      </c>
      <c r="D165">
        <v>3</v>
      </c>
      <c r="E165">
        <v>0</v>
      </c>
      <c r="F165">
        <v>0</v>
      </c>
      <c r="G165">
        <v>1</v>
      </c>
      <c r="H165">
        <v>0</v>
      </c>
      <c r="I165">
        <v>0</v>
      </c>
      <c r="J165">
        <v>0</v>
      </c>
      <c r="K165">
        <v>1</v>
      </c>
      <c r="L165">
        <v>3</v>
      </c>
      <c r="M165">
        <f t="shared" si="37"/>
        <v>11</v>
      </c>
      <c r="N165" s="5">
        <f t="shared" si="38"/>
        <v>1122</v>
      </c>
      <c r="O165" s="5">
        <f t="shared" si="39"/>
        <v>622</v>
      </c>
      <c r="P165" s="5" t="s">
        <v>222</v>
      </c>
      <c r="Q165" s="5">
        <f t="shared" si="41"/>
        <v>1122</v>
      </c>
      <c r="R165" s="5">
        <v>1155.66</v>
      </c>
      <c r="S165" s="5">
        <f t="shared" si="40"/>
        <v>1178.7732</v>
      </c>
      <c r="T165" t="s">
        <v>171</v>
      </c>
    </row>
    <row r="166" spans="1:20" ht="12.75">
      <c r="A166" t="s">
        <v>273</v>
      </c>
      <c r="P166" s="5" t="s">
        <v>274</v>
      </c>
      <c r="R166" s="5">
        <v>840</v>
      </c>
      <c r="S166" s="5">
        <f t="shared" si="40"/>
        <v>856.8000000000001</v>
      </c>
      <c r="T166" t="s">
        <v>171</v>
      </c>
    </row>
    <row r="167" spans="1:20" ht="12.75">
      <c r="A167" t="s">
        <v>30</v>
      </c>
      <c r="B167">
        <v>500</v>
      </c>
      <c r="C167">
        <v>3</v>
      </c>
      <c r="D167">
        <v>1</v>
      </c>
      <c r="E167">
        <v>0</v>
      </c>
      <c r="F167">
        <v>0</v>
      </c>
      <c r="G167">
        <v>2</v>
      </c>
      <c r="H167">
        <v>0</v>
      </c>
      <c r="I167">
        <v>0</v>
      </c>
      <c r="J167">
        <v>0</v>
      </c>
      <c r="K167">
        <v>1</v>
      </c>
      <c r="L167">
        <v>1</v>
      </c>
      <c r="M167">
        <f t="shared" si="37"/>
        <v>8</v>
      </c>
      <c r="N167" s="5">
        <f t="shared" si="38"/>
        <v>816</v>
      </c>
      <c r="O167" s="5">
        <f t="shared" si="39"/>
        <v>316</v>
      </c>
      <c r="P167" s="5" t="s">
        <v>223</v>
      </c>
      <c r="Q167" s="5">
        <f t="shared" si="41"/>
        <v>816</v>
      </c>
      <c r="R167" s="5">
        <v>840.48</v>
      </c>
      <c r="S167" s="5">
        <f t="shared" si="40"/>
        <v>857.2896000000001</v>
      </c>
      <c r="T167" t="s">
        <v>171</v>
      </c>
    </row>
    <row r="168" spans="1:20" ht="12.75">
      <c r="A168" t="s">
        <v>31</v>
      </c>
      <c r="B168">
        <v>500</v>
      </c>
      <c r="C168">
        <v>3</v>
      </c>
      <c r="D168">
        <v>1</v>
      </c>
      <c r="E168">
        <v>0</v>
      </c>
      <c r="F168">
        <v>0</v>
      </c>
      <c r="G168">
        <v>2</v>
      </c>
      <c r="H168">
        <v>0</v>
      </c>
      <c r="I168">
        <v>0</v>
      </c>
      <c r="J168">
        <v>0</v>
      </c>
      <c r="K168">
        <v>1</v>
      </c>
      <c r="L168">
        <v>1</v>
      </c>
      <c r="M168">
        <f t="shared" si="37"/>
        <v>8</v>
      </c>
      <c r="N168" s="5">
        <f t="shared" si="38"/>
        <v>816</v>
      </c>
      <c r="O168" s="5">
        <f t="shared" si="39"/>
        <v>316</v>
      </c>
      <c r="P168" s="5" t="s">
        <v>224</v>
      </c>
      <c r="Q168" s="5">
        <f t="shared" si="41"/>
        <v>816</v>
      </c>
      <c r="R168" s="5">
        <v>840.48</v>
      </c>
      <c r="S168" s="5">
        <f t="shared" si="40"/>
        <v>857.2896000000001</v>
      </c>
      <c r="T168" t="s">
        <v>171</v>
      </c>
    </row>
    <row r="169" spans="1:20" ht="12.75">
      <c r="A169" t="s">
        <v>32</v>
      </c>
      <c r="B169">
        <v>500</v>
      </c>
      <c r="C169">
        <v>3</v>
      </c>
      <c r="D169">
        <v>1</v>
      </c>
      <c r="E169">
        <v>0</v>
      </c>
      <c r="F169">
        <v>0</v>
      </c>
      <c r="G169">
        <v>2</v>
      </c>
      <c r="H169">
        <v>0</v>
      </c>
      <c r="I169">
        <v>0</v>
      </c>
      <c r="J169">
        <v>0</v>
      </c>
      <c r="K169">
        <v>1</v>
      </c>
      <c r="L169">
        <v>2</v>
      </c>
      <c r="M169">
        <f t="shared" si="37"/>
        <v>9</v>
      </c>
      <c r="N169" s="5">
        <f t="shared" si="38"/>
        <v>918</v>
      </c>
      <c r="O169" s="5">
        <f t="shared" si="39"/>
        <v>418</v>
      </c>
      <c r="P169" s="5" t="s">
        <v>225</v>
      </c>
      <c r="Q169" s="5">
        <f t="shared" si="41"/>
        <v>918</v>
      </c>
      <c r="R169" s="5">
        <v>945.54</v>
      </c>
      <c r="S169" s="5">
        <f t="shared" si="40"/>
        <v>964.4508</v>
      </c>
      <c r="T169" t="s">
        <v>171</v>
      </c>
    </row>
    <row r="170" spans="1:20" ht="12.75">
      <c r="A170" t="s">
        <v>33</v>
      </c>
      <c r="B170">
        <v>500</v>
      </c>
      <c r="C170">
        <v>3</v>
      </c>
      <c r="D170">
        <v>1</v>
      </c>
      <c r="E170">
        <v>0</v>
      </c>
      <c r="F170">
        <v>0</v>
      </c>
      <c r="G170">
        <v>2</v>
      </c>
      <c r="H170">
        <v>0</v>
      </c>
      <c r="I170">
        <v>0</v>
      </c>
      <c r="J170">
        <v>0</v>
      </c>
      <c r="K170">
        <v>1</v>
      </c>
      <c r="L170">
        <v>1</v>
      </c>
      <c r="M170">
        <f t="shared" si="37"/>
        <v>8</v>
      </c>
      <c r="N170" s="5">
        <f t="shared" si="38"/>
        <v>816</v>
      </c>
      <c r="O170" s="5">
        <f t="shared" si="39"/>
        <v>316</v>
      </c>
      <c r="P170" s="5" t="s">
        <v>226</v>
      </c>
      <c r="Q170" s="5">
        <f t="shared" si="41"/>
        <v>816</v>
      </c>
      <c r="R170" s="5">
        <v>840.48</v>
      </c>
      <c r="S170" s="5">
        <f t="shared" si="40"/>
        <v>857.2896000000001</v>
      </c>
      <c r="T170" t="s">
        <v>171</v>
      </c>
    </row>
    <row r="171" spans="1:20" ht="12.75">
      <c r="A171" t="s">
        <v>34</v>
      </c>
      <c r="B171">
        <v>500</v>
      </c>
      <c r="C171">
        <v>3</v>
      </c>
      <c r="D171">
        <v>1</v>
      </c>
      <c r="E171">
        <v>0</v>
      </c>
      <c r="F171">
        <v>0</v>
      </c>
      <c r="G171">
        <v>3</v>
      </c>
      <c r="H171">
        <v>0</v>
      </c>
      <c r="I171">
        <v>0</v>
      </c>
      <c r="J171">
        <v>0</v>
      </c>
      <c r="K171">
        <v>1</v>
      </c>
      <c r="L171">
        <v>1</v>
      </c>
      <c r="M171">
        <f t="shared" si="37"/>
        <v>9</v>
      </c>
      <c r="N171" s="5">
        <f t="shared" si="38"/>
        <v>918</v>
      </c>
      <c r="O171" s="5">
        <f t="shared" si="39"/>
        <v>418</v>
      </c>
      <c r="P171" s="5" t="s">
        <v>227</v>
      </c>
      <c r="Q171" s="5">
        <f t="shared" si="41"/>
        <v>918</v>
      </c>
      <c r="R171" s="5">
        <v>945.54</v>
      </c>
      <c r="S171" s="5">
        <f t="shared" si="40"/>
        <v>964.4508</v>
      </c>
      <c r="T171" t="s">
        <v>171</v>
      </c>
    </row>
    <row r="172" spans="5:19" ht="12.75">
      <c r="E172" t="s">
        <v>17</v>
      </c>
      <c r="L172" t="s">
        <v>97</v>
      </c>
      <c r="Q172" s="5">
        <f>SUM(Q146:Q171)</f>
        <v>27430</v>
      </c>
      <c r="R172" s="5">
        <f>SUM(R146:R171)</f>
        <v>29092.899999999994</v>
      </c>
      <c r="S172" s="5">
        <f>SUM(S146:S171)</f>
        <v>29674.757999999998</v>
      </c>
    </row>
    <row r="175" ht="12.75">
      <c r="A175" s="6" t="s">
        <v>167</v>
      </c>
    </row>
    <row r="176" spans="1:20" ht="12.75">
      <c r="A176" t="s">
        <v>35</v>
      </c>
      <c r="B176">
        <v>450</v>
      </c>
      <c r="C176">
        <v>2</v>
      </c>
      <c r="D176">
        <v>2</v>
      </c>
      <c r="E176">
        <v>0</v>
      </c>
      <c r="F176">
        <v>3</v>
      </c>
      <c r="G176">
        <v>1</v>
      </c>
      <c r="H176">
        <v>0</v>
      </c>
      <c r="I176">
        <v>0</v>
      </c>
      <c r="J176">
        <v>0</v>
      </c>
      <c r="K176">
        <v>0</v>
      </c>
      <c r="L176">
        <v>0</v>
      </c>
      <c r="M176">
        <f aca="true" t="shared" si="42" ref="M176:M199">SUM(C176:L176)</f>
        <v>8</v>
      </c>
      <c r="N176" s="5">
        <f aca="true" t="shared" si="43" ref="N176:N199">+M176*$M$5</f>
        <v>816</v>
      </c>
      <c r="O176" s="5">
        <f aca="true" t="shared" si="44" ref="O176:O199">+N176-B176</f>
        <v>366</v>
      </c>
      <c r="P176" s="5" t="s">
        <v>232</v>
      </c>
      <c r="Q176" s="5">
        <f aca="true" t="shared" si="45" ref="Q176:Q199">+N176</f>
        <v>816</v>
      </c>
      <c r="R176" s="5">
        <v>840.48</v>
      </c>
      <c r="S176" s="5">
        <f>+R176*1.02</f>
        <v>857.2896000000001</v>
      </c>
      <c r="T176" t="s">
        <v>170</v>
      </c>
    </row>
    <row r="177" spans="1:20" ht="12.75">
      <c r="A177" t="s">
        <v>127</v>
      </c>
      <c r="B177">
        <v>450</v>
      </c>
      <c r="C177">
        <v>3</v>
      </c>
      <c r="D177">
        <v>2</v>
      </c>
      <c r="E177">
        <v>0</v>
      </c>
      <c r="F177">
        <v>2</v>
      </c>
      <c r="G177">
        <v>0</v>
      </c>
      <c r="H177">
        <v>1</v>
      </c>
      <c r="I177">
        <v>1</v>
      </c>
      <c r="J177">
        <v>1</v>
      </c>
      <c r="K177">
        <v>0</v>
      </c>
      <c r="L177">
        <v>0</v>
      </c>
      <c r="M177">
        <f t="shared" si="42"/>
        <v>10</v>
      </c>
      <c r="N177" s="5">
        <f t="shared" si="43"/>
        <v>1020</v>
      </c>
      <c r="O177" s="5">
        <f t="shared" si="44"/>
        <v>570</v>
      </c>
      <c r="P177" s="5" t="s">
        <v>249</v>
      </c>
      <c r="Q177" s="5">
        <f t="shared" si="45"/>
        <v>1020</v>
      </c>
      <c r="R177" s="5">
        <v>1050.6</v>
      </c>
      <c r="S177" s="5">
        <f aca="true" t="shared" si="46" ref="S177:S199">+R177*1.02</f>
        <v>1071.6119999999999</v>
      </c>
      <c r="T177" t="s">
        <v>170</v>
      </c>
    </row>
    <row r="178" spans="1:20" ht="12.75">
      <c r="A178" t="s">
        <v>128</v>
      </c>
      <c r="B178">
        <v>450</v>
      </c>
      <c r="C178">
        <v>3</v>
      </c>
      <c r="D178">
        <v>1</v>
      </c>
      <c r="E178">
        <v>0</v>
      </c>
      <c r="F178">
        <v>4</v>
      </c>
      <c r="G178">
        <v>1</v>
      </c>
      <c r="H178">
        <v>0</v>
      </c>
      <c r="I178">
        <v>1</v>
      </c>
      <c r="J178">
        <v>1</v>
      </c>
      <c r="K178">
        <v>0</v>
      </c>
      <c r="L178">
        <v>0</v>
      </c>
      <c r="M178">
        <f t="shared" si="42"/>
        <v>11</v>
      </c>
      <c r="N178" s="5">
        <f t="shared" si="43"/>
        <v>1122</v>
      </c>
      <c r="O178" s="5">
        <f t="shared" si="44"/>
        <v>672</v>
      </c>
      <c r="P178" s="5" t="s">
        <v>250</v>
      </c>
      <c r="Q178" s="5">
        <f t="shared" si="45"/>
        <v>1122</v>
      </c>
      <c r="R178" s="5">
        <v>1155.66</v>
      </c>
      <c r="S178" s="5">
        <f t="shared" si="46"/>
        <v>1178.7732</v>
      </c>
      <c r="T178" t="s">
        <v>170</v>
      </c>
    </row>
    <row r="179" spans="1:20" ht="12.75">
      <c r="A179" t="s">
        <v>36</v>
      </c>
      <c r="B179">
        <v>450</v>
      </c>
      <c r="C179">
        <v>3</v>
      </c>
      <c r="D179">
        <v>2</v>
      </c>
      <c r="E179">
        <v>0</v>
      </c>
      <c r="F179">
        <v>2</v>
      </c>
      <c r="G179">
        <v>0</v>
      </c>
      <c r="H179">
        <v>1</v>
      </c>
      <c r="I179">
        <v>1</v>
      </c>
      <c r="J179">
        <v>1</v>
      </c>
      <c r="K179">
        <v>0</v>
      </c>
      <c r="L179">
        <v>0</v>
      </c>
      <c r="M179">
        <f t="shared" si="42"/>
        <v>10</v>
      </c>
      <c r="N179" s="5">
        <f t="shared" si="43"/>
        <v>1020</v>
      </c>
      <c r="O179" s="5">
        <f t="shared" si="44"/>
        <v>570</v>
      </c>
      <c r="P179" s="5" t="s">
        <v>251</v>
      </c>
      <c r="Q179" s="5">
        <f t="shared" si="45"/>
        <v>1020</v>
      </c>
      <c r="R179" s="5">
        <v>1050.6</v>
      </c>
      <c r="S179" s="5">
        <f t="shared" si="46"/>
        <v>1071.6119999999999</v>
      </c>
      <c r="T179" t="s">
        <v>170</v>
      </c>
    </row>
    <row r="180" spans="1:20" ht="12.75">
      <c r="A180" t="s">
        <v>37</v>
      </c>
      <c r="B180">
        <v>450</v>
      </c>
      <c r="C180">
        <v>3</v>
      </c>
      <c r="D180">
        <v>3</v>
      </c>
      <c r="E180">
        <v>0</v>
      </c>
      <c r="F180">
        <v>5</v>
      </c>
      <c r="G180">
        <v>0</v>
      </c>
      <c r="H180">
        <v>0</v>
      </c>
      <c r="I180">
        <v>1</v>
      </c>
      <c r="J180">
        <v>3</v>
      </c>
      <c r="K180">
        <v>0</v>
      </c>
      <c r="L180">
        <v>0</v>
      </c>
      <c r="M180">
        <f t="shared" si="42"/>
        <v>15</v>
      </c>
      <c r="N180" s="5">
        <f t="shared" si="43"/>
        <v>1530</v>
      </c>
      <c r="O180" s="5">
        <f t="shared" si="44"/>
        <v>1080</v>
      </c>
      <c r="P180" s="5" t="s">
        <v>234</v>
      </c>
      <c r="Q180" s="5">
        <f t="shared" si="45"/>
        <v>1530</v>
      </c>
      <c r="R180" s="5">
        <v>1575.9</v>
      </c>
      <c r="S180" s="5">
        <f t="shared" si="46"/>
        <v>1607.4180000000001</v>
      </c>
      <c r="T180" t="s">
        <v>170</v>
      </c>
    </row>
    <row r="181" spans="1:20" ht="12.75">
      <c r="A181" t="s">
        <v>38</v>
      </c>
      <c r="B181">
        <v>450</v>
      </c>
      <c r="C181">
        <v>3</v>
      </c>
      <c r="D181">
        <v>2</v>
      </c>
      <c r="E181">
        <v>0</v>
      </c>
      <c r="F181">
        <v>5</v>
      </c>
      <c r="G181">
        <v>0</v>
      </c>
      <c r="H181">
        <v>0</v>
      </c>
      <c r="I181">
        <v>1</v>
      </c>
      <c r="J181">
        <v>3</v>
      </c>
      <c r="K181">
        <v>0</v>
      </c>
      <c r="L181">
        <v>0</v>
      </c>
      <c r="M181">
        <f t="shared" si="42"/>
        <v>14</v>
      </c>
      <c r="N181" s="5">
        <f t="shared" si="43"/>
        <v>1428</v>
      </c>
      <c r="O181" s="5">
        <f t="shared" si="44"/>
        <v>978</v>
      </c>
      <c r="P181" s="5" t="s">
        <v>235</v>
      </c>
      <c r="Q181" s="5">
        <f t="shared" si="45"/>
        <v>1428</v>
      </c>
      <c r="R181" s="5">
        <v>1470.84</v>
      </c>
      <c r="S181" s="5">
        <f t="shared" si="46"/>
        <v>1500.2567999999999</v>
      </c>
      <c r="T181" t="s">
        <v>170</v>
      </c>
    </row>
    <row r="182" spans="1:20" ht="12.75">
      <c r="A182" t="s">
        <v>39</v>
      </c>
      <c r="B182">
        <v>450</v>
      </c>
      <c r="C182">
        <v>3</v>
      </c>
      <c r="D182">
        <v>1</v>
      </c>
      <c r="E182">
        <v>0</v>
      </c>
      <c r="F182">
        <v>2</v>
      </c>
      <c r="G182">
        <v>0</v>
      </c>
      <c r="H182">
        <v>0</v>
      </c>
      <c r="I182">
        <v>1</v>
      </c>
      <c r="J182">
        <v>2</v>
      </c>
      <c r="K182">
        <v>0</v>
      </c>
      <c r="L182">
        <v>0</v>
      </c>
      <c r="M182">
        <f t="shared" si="42"/>
        <v>9</v>
      </c>
      <c r="N182" s="5">
        <f t="shared" si="43"/>
        <v>918</v>
      </c>
      <c r="O182" s="5">
        <f t="shared" si="44"/>
        <v>468</v>
      </c>
      <c r="P182" s="5" t="s">
        <v>236</v>
      </c>
      <c r="Q182" s="5">
        <f t="shared" si="45"/>
        <v>918</v>
      </c>
      <c r="R182" s="5">
        <v>945.54</v>
      </c>
      <c r="S182" s="5">
        <f t="shared" si="46"/>
        <v>964.4508</v>
      </c>
      <c r="T182" t="s">
        <v>170</v>
      </c>
    </row>
    <row r="183" spans="1:20" ht="12.75">
      <c r="A183" t="s">
        <v>129</v>
      </c>
      <c r="B183">
        <v>450</v>
      </c>
      <c r="C183">
        <v>3</v>
      </c>
      <c r="D183">
        <v>1</v>
      </c>
      <c r="E183">
        <v>0</v>
      </c>
      <c r="F183">
        <v>2</v>
      </c>
      <c r="G183">
        <v>0</v>
      </c>
      <c r="H183">
        <v>0</v>
      </c>
      <c r="I183">
        <v>1</v>
      </c>
      <c r="J183">
        <v>2</v>
      </c>
      <c r="K183">
        <v>0</v>
      </c>
      <c r="L183">
        <v>0</v>
      </c>
      <c r="M183">
        <f t="shared" si="42"/>
        <v>9</v>
      </c>
      <c r="N183" s="5">
        <f t="shared" si="43"/>
        <v>918</v>
      </c>
      <c r="O183" s="5">
        <f t="shared" si="44"/>
        <v>468</v>
      </c>
      <c r="P183" s="5" t="s">
        <v>237</v>
      </c>
      <c r="Q183" s="5">
        <f t="shared" si="45"/>
        <v>918</v>
      </c>
      <c r="R183" s="5">
        <v>945.54</v>
      </c>
      <c r="S183" s="5">
        <f t="shared" si="46"/>
        <v>964.4508</v>
      </c>
      <c r="T183" t="s">
        <v>170</v>
      </c>
    </row>
    <row r="184" spans="1:20" ht="12.75">
      <c r="A184" t="s">
        <v>93</v>
      </c>
      <c r="B184">
        <v>450</v>
      </c>
      <c r="C184">
        <v>3</v>
      </c>
      <c r="D184">
        <v>5</v>
      </c>
      <c r="E184">
        <v>0</v>
      </c>
      <c r="F184">
        <v>3</v>
      </c>
      <c r="G184">
        <v>1</v>
      </c>
      <c r="H184">
        <v>1</v>
      </c>
      <c r="I184">
        <v>1</v>
      </c>
      <c r="J184">
        <v>3</v>
      </c>
      <c r="K184">
        <v>0</v>
      </c>
      <c r="L184">
        <v>0</v>
      </c>
      <c r="M184">
        <f t="shared" si="42"/>
        <v>17</v>
      </c>
      <c r="N184" s="5">
        <f t="shared" si="43"/>
        <v>1734</v>
      </c>
      <c r="O184" s="5">
        <f t="shared" si="44"/>
        <v>1284</v>
      </c>
      <c r="P184" s="5" t="s">
        <v>252</v>
      </c>
      <c r="Q184" s="5">
        <f t="shared" si="45"/>
        <v>1734</v>
      </c>
      <c r="R184" s="5">
        <v>1786.02</v>
      </c>
      <c r="S184" s="5">
        <f t="shared" si="46"/>
        <v>1821.7404</v>
      </c>
      <c r="T184" t="s">
        <v>170</v>
      </c>
    </row>
    <row r="185" spans="1:20" ht="12.75">
      <c r="A185" t="s">
        <v>94</v>
      </c>
      <c r="B185">
        <v>450</v>
      </c>
      <c r="C185">
        <v>3</v>
      </c>
      <c r="D185">
        <v>3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0</v>
      </c>
      <c r="L185">
        <v>0</v>
      </c>
      <c r="M185">
        <f t="shared" si="42"/>
        <v>7</v>
      </c>
      <c r="N185" s="5">
        <f t="shared" si="43"/>
        <v>714</v>
      </c>
      <c r="O185" s="5">
        <f t="shared" si="44"/>
        <v>264</v>
      </c>
      <c r="P185" s="5" t="s">
        <v>253</v>
      </c>
      <c r="Q185" s="5">
        <f t="shared" si="45"/>
        <v>714</v>
      </c>
      <c r="R185" s="5">
        <v>735.42</v>
      </c>
      <c r="S185" s="5">
        <f t="shared" si="46"/>
        <v>750.1283999999999</v>
      </c>
      <c r="T185" t="s">
        <v>170</v>
      </c>
    </row>
    <row r="186" spans="1:20" ht="12.75">
      <c r="A186" t="s">
        <v>95</v>
      </c>
      <c r="B186">
        <v>450</v>
      </c>
      <c r="C186">
        <v>3</v>
      </c>
      <c r="D186">
        <v>1</v>
      </c>
      <c r="E186">
        <v>0</v>
      </c>
      <c r="F186">
        <v>2</v>
      </c>
      <c r="G186">
        <v>0</v>
      </c>
      <c r="H186">
        <v>0</v>
      </c>
      <c r="I186">
        <v>1</v>
      </c>
      <c r="J186">
        <v>1</v>
      </c>
      <c r="K186">
        <v>0</v>
      </c>
      <c r="L186">
        <v>0</v>
      </c>
      <c r="M186">
        <f t="shared" si="42"/>
        <v>8</v>
      </c>
      <c r="N186" s="5">
        <f t="shared" si="43"/>
        <v>816</v>
      </c>
      <c r="O186" s="5">
        <f t="shared" si="44"/>
        <v>366</v>
      </c>
      <c r="P186" s="5" t="s">
        <v>238</v>
      </c>
      <c r="Q186" s="5">
        <f t="shared" si="45"/>
        <v>816</v>
      </c>
      <c r="R186" s="5">
        <v>840.48</v>
      </c>
      <c r="S186" s="5">
        <f t="shared" si="46"/>
        <v>857.2896000000001</v>
      </c>
      <c r="T186" t="s">
        <v>170</v>
      </c>
    </row>
    <row r="187" spans="1:20" ht="12.75">
      <c r="A187" t="s">
        <v>130</v>
      </c>
      <c r="B187">
        <v>300</v>
      </c>
      <c r="C187">
        <v>3</v>
      </c>
      <c r="D187">
        <v>1</v>
      </c>
      <c r="E187">
        <v>0</v>
      </c>
      <c r="F187">
        <v>1</v>
      </c>
      <c r="G187">
        <v>0</v>
      </c>
      <c r="H187">
        <v>0</v>
      </c>
      <c r="I187">
        <v>1</v>
      </c>
      <c r="J187">
        <v>1</v>
      </c>
      <c r="K187">
        <v>0</v>
      </c>
      <c r="L187">
        <v>0</v>
      </c>
      <c r="M187">
        <f t="shared" si="42"/>
        <v>7</v>
      </c>
      <c r="N187" s="5">
        <f t="shared" si="43"/>
        <v>714</v>
      </c>
      <c r="O187" s="5">
        <f t="shared" si="44"/>
        <v>414</v>
      </c>
      <c r="P187" s="5" t="s">
        <v>240</v>
      </c>
      <c r="Q187" s="5">
        <f t="shared" si="45"/>
        <v>714</v>
      </c>
      <c r="R187" s="5">
        <v>735.42</v>
      </c>
      <c r="S187" s="5">
        <f t="shared" si="46"/>
        <v>750.1283999999999</v>
      </c>
      <c r="T187" t="s">
        <v>170</v>
      </c>
    </row>
    <row r="188" spans="1:20" ht="12.75">
      <c r="A188" t="s">
        <v>131</v>
      </c>
      <c r="B188">
        <v>525</v>
      </c>
      <c r="C188">
        <v>3</v>
      </c>
      <c r="D188">
        <v>1</v>
      </c>
      <c r="E188">
        <v>0</v>
      </c>
      <c r="F188">
        <v>4</v>
      </c>
      <c r="G188">
        <v>1</v>
      </c>
      <c r="H188">
        <v>0</v>
      </c>
      <c r="I188">
        <v>1</v>
      </c>
      <c r="J188">
        <v>1</v>
      </c>
      <c r="K188">
        <v>0</v>
      </c>
      <c r="L188">
        <v>0</v>
      </c>
      <c r="M188">
        <f t="shared" si="42"/>
        <v>11</v>
      </c>
      <c r="N188" s="5">
        <f t="shared" si="43"/>
        <v>1122</v>
      </c>
      <c r="O188" s="5">
        <f t="shared" si="44"/>
        <v>597</v>
      </c>
      <c r="P188" s="5" t="s">
        <v>241</v>
      </c>
      <c r="Q188" s="5">
        <f t="shared" si="45"/>
        <v>1122</v>
      </c>
      <c r="R188" s="5">
        <v>1155.66</v>
      </c>
      <c r="S188" s="5">
        <f t="shared" si="46"/>
        <v>1178.7732</v>
      </c>
      <c r="T188" t="s">
        <v>170</v>
      </c>
    </row>
    <row r="189" spans="1:20" ht="12.75">
      <c r="A189" t="s">
        <v>40</v>
      </c>
      <c r="B189">
        <v>450</v>
      </c>
      <c r="C189">
        <v>3</v>
      </c>
      <c r="D189">
        <v>1</v>
      </c>
      <c r="E189">
        <v>0</v>
      </c>
      <c r="F189">
        <v>3</v>
      </c>
      <c r="G189">
        <v>0</v>
      </c>
      <c r="H189">
        <v>0</v>
      </c>
      <c r="I189">
        <v>1</v>
      </c>
      <c r="J189">
        <v>1</v>
      </c>
      <c r="K189">
        <v>0</v>
      </c>
      <c r="L189">
        <v>0</v>
      </c>
      <c r="M189">
        <f t="shared" si="42"/>
        <v>9</v>
      </c>
      <c r="N189" s="5">
        <f t="shared" si="43"/>
        <v>918</v>
      </c>
      <c r="O189" s="5">
        <f t="shared" si="44"/>
        <v>468</v>
      </c>
      <c r="P189" s="5" t="s">
        <v>240</v>
      </c>
      <c r="Q189" s="5">
        <f t="shared" si="45"/>
        <v>918</v>
      </c>
      <c r="R189" s="5">
        <v>945.54</v>
      </c>
      <c r="S189" s="5">
        <f t="shared" si="46"/>
        <v>964.4508</v>
      </c>
      <c r="T189" t="s">
        <v>170</v>
      </c>
    </row>
    <row r="190" spans="1:20" ht="12.75">
      <c r="A190" t="s">
        <v>41</v>
      </c>
      <c r="B190">
        <v>450</v>
      </c>
      <c r="C190">
        <v>3</v>
      </c>
      <c r="D190">
        <v>1</v>
      </c>
      <c r="E190">
        <v>0</v>
      </c>
      <c r="F190">
        <v>4</v>
      </c>
      <c r="G190">
        <v>0</v>
      </c>
      <c r="H190">
        <v>0</v>
      </c>
      <c r="I190">
        <v>1</v>
      </c>
      <c r="J190">
        <v>1</v>
      </c>
      <c r="K190">
        <v>0</v>
      </c>
      <c r="L190">
        <v>0</v>
      </c>
      <c r="M190">
        <f t="shared" si="42"/>
        <v>10</v>
      </c>
      <c r="N190" s="5">
        <f t="shared" si="43"/>
        <v>1020</v>
      </c>
      <c r="O190" s="5">
        <f t="shared" si="44"/>
        <v>570</v>
      </c>
      <c r="P190" s="5" t="s">
        <v>254</v>
      </c>
      <c r="Q190" s="5">
        <f t="shared" si="45"/>
        <v>1020</v>
      </c>
      <c r="R190" s="5">
        <v>1050.6</v>
      </c>
      <c r="S190" s="5">
        <f t="shared" si="46"/>
        <v>1071.6119999999999</v>
      </c>
      <c r="T190" t="s">
        <v>170</v>
      </c>
    </row>
    <row r="191" spans="1:20" ht="12.75">
      <c r="A191" t="s">
        <v>12</v>
      </c>
      <c r="B191">
        <v>300</v>
      </c>
      <c r="C191">
        <v>3</v>
      </c>
      <c r="D191">
        <v>2</v>
      </c>
      <c r="E191">
        <v>0</v>
      </c>
      <c r="F191">
        <v>3</v>
      </c>
      <c r="G191">
        <v>0</v>
      </c>
      <c r="H191">
        <v>0</v>
      </c>
      <c r="I191">
        <v>1</v>
      </c>
      <c r="J191">
        <v>2</v>
      </c>
      <c r="K191">
        <v>0</v>
      </c>
      <c r="L191">
        <v>0</v>
      </c>
      <c r="M191">
        <f t="shared" si="42"/>
        <v>11</v>
      </c>
      <c r="N191" s="5">
        <f t="shared" si="43"/>
        <v>1122</v>
      </c>
      <c r="O191" s="5">
        <f t="shared" si="44"/>
        <v>822</v>
      </c>
      <c r="P191" s="5" t="s">
        <v>208</v>
      </c>
      <c r="Q191" s="5">
        <f t="shared" si="45"/>
        <v>1122</v>
      </c>
      <c r="R191" s="5">
        <v>1155.66</v>
      </c>
      <c r="S191" s="5">
        <f t="shared" si="46"/>
        <v>1178.7732</v>
      </c>
      <c r="T191" t="s">
        <v>170</v>
      </c>
    </row>
    <row r="192" spans="1:20" ht="12.75">
      <c r="A192" t="s">
        <v>133</v>
      </c>
      <c r="B192">
        <v>450</v>
      </c>
      <c r="C192">
        <v>3</v>
      </c>
      <c r="D192">
        <v>2</v>
      </c>
      <c r="E192">
        <v>0</v>
      </c>
      <c r="F192">
        <v>1</v>
      </c>
      <c r="G192">
        <v>0</v>
      </c>
      <c r="H192">
        <v>1</v>
      </c>
      <c r="I192">
        <v>1</v>
      </c>
      <c r="J192">
        <v>1</v>
      </c>
      <c r="K192">
        <v>0</v>
      </c>
      <c r="L192">
        <v>0</v>
      </c>
      <c r="M192">
        <f t="shared" si="42"/>
        <v>9</v>
      </c>
      <c r="N192" s="5">
        <f t="shared" si="43"/>
        <v>918</v>
      </c>
      <c r="O192" s="5">
        <f t="shared" si="44"/>
        <v>468</v>
      </c>
      <c r="P192" s="5" t="s">
        <v>242</v>
      </c>
      <c r="Q192" s="5">
        <f t="shared" si="45"/>
        <v>918</v>
      </c>
      <c r="R192" s="5">
        <v>945.54</v>
      </c>
      <c r="S192" s="5">
        <f t="shared" si="46"/>
        <v>964.4508</v>
      </c>
      <c r="T192" t="s">
        <v>170</v>
      </c>
    </row>
    <row r="193" spans="1:20" ht="12.75">
      <c r="A193" t="s">
        <v>13</v>
      </c>
      <c r="B193">
        <v>1000</v>
      </c>
      <c r="C193">
        <v>3</v>
      </c>
      <c r="D193">
        <v>2</v>
      </c>
      <c r="E193">
        <v>0</v>
      </c>
      <c r="F193">
        <v>4</v>
      </c>
      <c r="G193">
        <v>0</v>
      </c>
      <c r="H193">
        <v>0</v>
      </c>
      <c r="I193">
        <v>1</v>
      </c>
      <c r="J193">
        <v>3</v>
      </c>
      <c r="K193">
        <v>0</v>
      </c>
      <c r="L193">
        <v>0</v>
      </c>
      <c r="M193">
        <f t="shared" si="42"/>
        <v>13</v>
      </c>
      <c r="N193" s="5">
        <f t="shared" si="43"/>
        <v>1326</v>
      </c>
      <c r="O193" s="5">
        <f t="shared" si="44"/>
        <v>326</v>
      </c>
      <c r="P193" s="5" t="s">
        <v>209</v>
      </c>
      <c r="Q193" s="5">
        <f t="shared" si="45"/>
        <v>1326</v>
      </c>
      <c r="R193" s="5">
        <v>1365.78</v>
      </c>
      <c r="S193" s="5">
        <f t="shared" si="46"/>
        <v>1393.0956</v>
      </c>
      <c r="T193" t="s">
        <v>170</v>
      </c>
    </row>
    <row r="194" spans="1:20" ht="12.75">
      <c r="A194" t="s">
        <v>134</v>
      </c>
      <c r="B194">
        <v>500</v>
      </c>
      <c r="C194">
        <v>3</v>
      </c>
      <c r="D194">
        <v>1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f t="shared" si="42"/>
        <v>4</v>
      </c>
      <c r="N194" s="5">
        <f t="shared" si="43"/>
        <v>408</v>
      </c>
      <c r="O194" s="5">
        <f t="shared" si="44"/>
        <v>-92</v>
      </c>
      <c r="P194" s="5" t="s">
        <v>243</v>
      </c>
      <c r="Q194" s="5">
        <f t="shared" si="45"/>
        <v>408</v>
      </c>
      <c r="R194" s="5">
        <v>420.24</v>
      </c>
      <c r="S194" s="5">
        <f t="shared" si="46"/>
        <v>428.64480000000003</v>
      </c>
      <c r="T194" t="s">
        <v>170</v>
      </c>
    </row>
    <row r="195" spans="1:20" ht="12.75">
      <c r="A195" t="s">
        <v>15</v>
      </c>
      <c r="B195">
        <v>750</v>
      </c>
      <c r="C195">
        <v>3</v>
      </c>
      <c r="D195">
        <v>2</v>
      </c>
      <c r="E195">
        <v>0</v>
      </c>
      <c r="F195">
        <v>3</v>
      </c>
      <c r="G195">
        <v>0</v>
      </c>
      <c r="H195">
        <v>0</v>
      </c>
      <c r="I195">
        <v>1</v>
      </c>
      <c r="J195">
        <v>4</v>
      </c>
      <c r="K195">
        <v>0</v>
      </c>
      <c r="L195">
        <v>0</v>
      </c>
      <c r="M195">
        <f t="shared" si="42"/>
        <v>13</v>
      </c>
      <c r="N195" s="5">
        <f t="shared" si="43"/>
        <v>1326</v>
      </c>
      <c r="O195" s="5">
        <f t="shared" si="44"/>
        <v>576</v>
      </c>
      <c r="P195" s="5" t="s">
        <v>210</v>
      </c>
      <c r="Q195" s="5">
        <f t="shared" si="45"/>
        <v>1326</v>
      </c>
      <c r="R195" s="5">
        <v>1365.78</v>
      </c>
      <c r="S195" s="5">
        <f t="shared" si="46"/>
        <v>1393.0956</v>
      </c>
      <c r="T195" t="s">
        <v>170</v>
      </c>
    </row>
    <row r="196" spans="1:20" ht="12.75">
      <c r="A196" t="s">
        <v>135</v>
      </c>
      <c r="B196">
        <v>300</v>
      </c>
      <c r="C196">
        <v>3</v>
      </c>
      <c r="D196">
        <v>1</v>
      </c>
      <c r="E196">
        <v>0</v>
      </c>
      <c r="F196">
        <v>2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f t="shared" si="42"/>
        <v>6</v>
      </c>
      <c r="N196" s="5">
        <f t="shared" si="43"/>
        <v>612</v>
      </c>
      <c r="O196" s="5">
        <f t="shared" si="44"/>
        <v>312</v>
      </c>
      <c r="P196" s="5" t="s">
        <v>244</v>
      </c>
      <c r="Q196" s="5">
        <f t="shared" si="45"/>
        <v>612</v>
      </c>
      <c r="R196" s="5">
        <v>630.36</v>
      </c>
      <c r="S196" s="5">
        <f t="shared" si="46"/>
        <v>642.9672</v>
      </c>
      <c r="T196" t="s">
        <v>170</v>
      </c>
    </row>
    <row r="197" spans="1:20" ht="12.75">
      <c r="A197" t="s">
        <v>143</v>
      </c>
      <c r="B197">
        <v>500</v>
      </c>
      <c r="C197">
        <v>3</v>
      </c>
      <c r="D197">
        <v>2</v>
      </c>
      <c r="E197">
        <v>0</v>
      </c>
      <c r="F197">
        <v>1</v>
      </c>
      <c r="G197">
        <v>0</v>
      </c>
      <c r="H197">
        <v>0</v>
      </c>
      <c r="I197">
        <v>1</v>
      </c>
      <c r="J197">
        <v>1</v>
      </c>
      <c r="K197">
        <v>0</v>
      </c>
      <c r="L197">
        <v>0</v>
      </c>
      <c r="M197">
        <f t="shared" si="42"/>
        <v>8</v>
      </c>
      <c r="N197" s="5">
        <f t="shared" si="43"/>
        <v>816</v>
      </c>
      <c r="O197" s="5">
        <f t="shared" si="44"/>
        <v>316</v>
      </c>
      <c r="P197" s="5" t="s">
        <v>245</v>
      </c>
      <c r="Q197" s="5">
        <f t="shared" si="45"/>
        <v>816</v>
      </c>
      <c r="R197" s="5">
        <v>840.48</v>
      </c>
      <c r="S197" s="5">
        <f t="shared" si="46"/>
        <v>857.2896000000001</v>
      </c>
      <c r="T197" t="s">
        <v>170</v>
      </c>
    </row>
    <row r="198" spans="1:20" ht="12.75">
      <c r="A198" t="s">
        <v>136</v>
      </c>
      <c r="B198">
        <v>300</v>
      </c>
      <c r="C198">
        <v>2</v>
      </c>
      <c r="D198">
        <v>1</v>
      </c>
      <c r="E198">
        <v>0</v>
      </c>
      <c r="F198">
        <v>1</v>
      </c>
      <c r="G198">
        <v>0</v>
      </c>
      <c r="H198">
        <v>1</v>
      </c>
      <c r="I198">
        <v>1</v>
      </c>
      <c r="J198">
        <v>2</v>
      </c>
      <c r="K198">
        <v>0</v>
      </c>
      <c r="L198">
        <v>0</v>
      </c>
      <c r="M198">
        <f t="shared" si="42"/>
        <v>8</v>
      </c>
      <c r="N198" s="5">
        <f t="shared" si="43"/>
        <v>816</v>
      </c>
      <c r="O198" s="5">
        <f t="shared" si="44"/>
        <v>516</v>
      </c>
      <c r="P198" s="5" t="s">
        <v>246</v>
      </c>
      <c r="Q198" s="5">
        <f t="shared" si="45"/>
        <v>816</v>
      </c>
      <c r="R198" s="5">
        <v>840.48</v>
      </c>
      <c r="S198" s="5">
        <f t="shared" si="46"/>
        <v>857.2896000000001</v>
      </c>
      <c r="T198" t="s">
        <v>170</v>
      </c>
    </row>
    <row r="199" spans="1:20" ht="12.75">
      <c r="A199" t="s">
        <v>42</v>
      </c>
      <c r="B199">
        <v>300</v>
      </c>
      <c r="C199">
        <v>3</v>
      </c>
      <c r="D199">
        <v>1</v>
      </c>
      <c r="E199">
        <v>0</v>
      </c>
      <c r="F199">
        <v>4</v>
      </c>
      <c r="G199">
        <v>0</v>
      </c>
      <c r="H199">
        <v>0</v>
      </c>
      <c r="I199">
        <v>1</v>
      </c>
      <c r="J199">
        <v>1</v>
      </c>
      <c r="K199">
        <v>0</v>
      </c>
      <c r="L199">
        <v>0</v>
      </c>
      <c r="M199">
        <f t="shared" si="42"/>
        <v>10</v>
      </c>
      <c r="N199" s="5">
        <f t="shared" si="43"/>
        <v>1020</v>
      </c>
      <c r="O199" s="5">
        <f t="shared" si="44"/>
        <v>720</v>
      </c>
      <c r="P199" s="5" t="s">
        <v>255</v>
      </c>
      <c r="Q199" s="5">
        <f t="shared" si="45"/>
        <v>1020</v>
      </c>
      <c r="R199" s="5">
        <v>1050.6</v>
      </c>
      <c r="S199" s="5">
        <f t="shared" si="46"/>
        <v>1071.6119999999999</v>
      </c>
      <c r="T199" t="s">
        <v>170</v>
      </c>
    </row>
    <row r="200" spans="12:19" ht="12.75">
      <c r="L200" t="s">
        <v>97</v>
      </c>
      <c r="Q200" s="5">
        <f>SUM(Q176:Q199)</f>
        <v>24174</v>
      </c>
      <c r="R200" s="5">
        <f>SUM(R176:R199)</f>
        <v>24899.22</v>
      </c>
      <c r="S200" s="5">
        <f>SUM(S176:S199)</f>
        <v>25397.204400000002</v>
      </c>
    </row>
    <row r="203" spans="1:17" ht="12.75">
      <c r="A203" t="s">
        <v>43</v>
      </c>
      <c r="Q203" s="5">
        <f>+N203</f>
        <v>0</v>
      </c>
    </row>
    <row r="204" spans="1:20" ht="12.75">
      <c r="A204" t="s">
        <v>44</v>
      </c>
      <c r="B204">
        <v>1500</v>
      </c>
      <c r="C204">
        <v>3</v>
      </c>
      <c r="D204">
        <v>3</v>
      </c>
      <c r="F204">
        <v>4</v>
      </c>
      <c r="G204">
        <v>1</v>
      </c>
      <c r="H204">
        <v>1</v>
      </c>
      <c r="I204">
        <v>0</v>
      </c>
      <c r="J204">
        <v>0</v>
      </c>
      <c r="K204">
        <v>1</v>
      </c>
      <c r="L204">
        <v>2</v>
      </c>
      <c r="M204">
        <f>SUM(C204:L204)</f>
        <v>15</v>
      </c>
      <c r="N204" s="5">
        <f>+M204*$M$5</f>
        <v>1530</v>
      </c>
      <c r="O204" s="5">
        <f>+N204-B204</f>
        <v>30</v>
      </c>
      <c r="P204" s="5" t="s">
        <v>231</v>
      </c>
      <c r="Q204" s="5">
        <v>1500</v>
      </c>
      <c r="R204" s="5">
        <v>3000</v>
      </c>
      <c r="S204" s="5">
        <v>3000</v>
      </c>
      <c r="T204" t="s">
        <v>170</v>
      </c>
    </row>
    <row r="205" spans="1:20" ht="12.75">
      <c r="A205" t="s">
        <v>45</v>
      </c>
      <c r="B205">
        <v>1500</v>
      </c>
      <c r="C205">
        <v>3</v>
      </c>
      <c r="D205">
        <v>3</v>
      </c>
      <c r="F205">
        <v>4</v>
      </c>
      <c r="G205">
        <v>1</v>
      </c>
      <c r="H205">
        <v>1</v>
      </c>
      <c r="I205">
        <v>0</v>
      </c>
      <c r="J205">
        <v>0</v>
      </c>
      <c r="K205">
        <v>1</v>
      </c>
      <c r="L205">
        <v>2</v>
      </c>
      <c r="M205">
        <f>SUM(C205:L205)</f>
        <v>15</v>
      </c>
      <c r="N205" s="5">
        <f>+M205*$M$5</f>
        <v>1530</v>
      </c>
      <c r="O205" s="5">
        <f>+N205-B205</f>
        <v>30</v>
      </c>
      <c r="P205" s="5" t="s">
        <v>231</v>
      </c>
      <c r="Q205" s="5">
        <v>1500</v>
      </c>
      <c r="R205" s="5">
        <v>1500</v>
      </c>
      <c r="S205" s="5">
        <v>1500</v>
      </c>
      <c r="T205" t="s">
        <v>170</v>
      </c>
    </row>
    <row r="206" spans="1:20" ht="12.75">
      <c r="A206" t="s">
        <v>46</v>
      </c>
      <c r="B206">
        <v>1500</v>
      </c>
      <c r="C206">
        <v>3</v>
      </c>
      <c r="D206">
        <v>3</v>
      </c>
      <c r="F206">
        <v>4</v>
      </c>
      <c r="G206">
        <v>1</v>
      </c>
      <c r="H206">
        <v>1</v>
      </c>
      <c r="I206">
        <v>0</v>
      </c>
      <c r="J206">
        <v>0</v>
      </c>
      <c r="K206">
        <v>1</v>
      </c>
      <c r="L206">
        <v>2</v>
      </c>
      <c r="M206">
        <f>SUM(C206:L206)</f>
        <v>15</v>
      </c>
      <c r="N206" s="5">
        <f>+M206*$M$5</f>
        <v>1530</v>
      </c>
      <c r="O206" s="5">
        <f>+N206-B206</f>
        <v>30</v>
      </c>
      <c r="P206" s="5" t="s">
        <v>231</v>
      </c>
      <c r="Q206" s="5">
        <v>1500</v>
      </c>
      <c r="R206" s="5">
        <v>1500</v>
      </c>
      <c r="S206" s="5">
        <v>3000</v>
      </c>
      <c r="T206" t="s">
        <v>170</v>
      </c>
    </row>
    <row r="207" spans="12:19" ht="12.75">
      <c r="L207" t="s">
        <v>99</v>
      </c>
      <c r="N207" s="5" t="s">
        <v>17</v>
      </c>
      <c r="Q207" s="5">
        <f>SUM(Q203:Q206)</f>
        <v>4500</v>
      </c>
      <c r="R207" s="5">
        <f>SUM(R203:R206)</f>
        <v>6000</v>
      </c>
      <c r="S207" s="5">
        <f>SUM(S203:S206)</f>
        <v>7500</v>
      </c>
    </row>
    <row r="209" spans="12:19" ht="12.75">
      <c r="L209" s="6" t="s">
        <v>137</v>
      </c>
      <c r="M209" s="6"/>
      <c r="N209" s="5" t="s">
        <v>17</v>
      </c>
      <c r="Q209" s="5">
        <f>+Q17+Q27+Q44+Q59+Q73+Q84+Q117+Q142+Q172+Q200+Q207+Q92</f>
        <v>196536</v>
      </c>
      <c r="R209" s="5">
        <f>+R17+R27+R44+R59+R73+R84+R117+R142+R172+R200+R207+R92</f>
        <v>204609.54</v>
      </c>
      <c r="S209" s="5">
        <f>+S17+S27+S44+S59+S73+S84+S117+S142+S172+S200+S207+S92</f>
        <v>210081.73079999996</v>
      </c>
    </row>
    <row r="210" spans="12:13" ht="12.75">
      <c r="L210" s="6"/>
      <c r="M210" s="6"/>
    </row>
    <row r="211" spans="12:20" ht="12.75">
      <c r="L211" s="6"/>
      <c r="M211" s="6"/>
      <c r="R211" s="14">
        <f>+SUM(R35:R43)+R47+SUM(R51:R58)+R61+SUM(R66:R72)+R96+R97+R100+SUM(R102:R116)+R146+R147+SUM(R150:R171)+R30</f>
        <v>71343.5</v>
      </c>
      <c r="S211" s="14">
        <f>+SUM(S35:S43)+S47+SUM(S51:S58)+S61+SUM(S66:S72)+S96+S97+S100+SUM(S102:S116)+S146+S147+SUM(S150:S171)+S30</f>
        <v>72770.37</v>
      </c>
      <c r="T211" s="13" t="s">
        <v>258</v>
      </c>
    </row>
    <row r="212" spans="18:20" ht="12.75">
      <c r="R212" s="14">
        <f>+R17+R27+R84+R92+R101+R142+R200+R207</f>
        <v>117401.98000000001</v>
      </c>
      <c r="S212" s="14">
        <f>+S17+S27+S84+S92+S101+S142+S200+S207</f>
        <v>121130.0196</v>
      </c>
      <c r="T212" s="13" t="s">
        <v>259</v>
      </c>
    </row>
    <row r="213" spans="12:20" ht="12.75">
      <c r="L213" s="6" t="s">
        <v>139</v>
      </c>
      <c r="M213" s="6"/>
      <c r="R213" s="14">
        <f>+R31+R32+R33+R34+R48+R49+R50+R62+R63+R64+R65+R98+R99+R148+R149</f>
        <v>15864.059999999998</v>
      </c>
      <c r="S213" s="14">
        <f>+S31+S32+S33+S34+S48+S49+S50+S62+S63+S64+S65+S98+S99+S148+S149</f>
        <v>16181.341199999999</v>
      </c>
      <c r="T213" s="13" t="s">
        <v>260</v>
      </c>
    </row>
    <row r="214" spans="12:19" ht="12.75">
      <c r="L214" s="6" t="s">
        <v>140</v>
      </c>
      <c r="M214" s="6"/>
      <c r="R214" s="5">
        <f>SUM(R211:R213)</f>
        <v>204609.54</v>
      </c>
      <c r="S214" s="5">
        <f>SUM(S211:S213)</f>
        <v>210081.7308</v>
      </c>
    </row>
    <row r="215" spans="12:19" ht="12.75">
      <c r="L215" s="6" t="s">
        <v>138</v>
      </c>
      <c r="M215" s="6"/>
      <c r="R215" s="5">
        <f>+R209-R214</f>
        <v>0</v>
      </c>
      <c r="S215" s="5">
        <f>+S209-S214</f>
        <v>0</v>
      </c>
    </row>
    <row r="216" ht="12.75">
      <c r="N216" s="5" t="s">
        <v>141</v>
      </c>
    </row>
    <row r="218" ht="12.75">
      <c r="N218" s="5" t="s">
        <v>142</v>
      </c>
    </row>
    <row r="222" ht="13.5">
      <c r="A222" s="10" t="s">
        <v>132</v>
      </c>
    </row>
    <row r="292" ht="12.75">
      <c r="T292" s="13"/>
    </row>
    <row r="293" ht="12.75">
      <c r="T293" s="13"/>
    </row>
    <row r="294" ht="12.75">
      <c r="T294" s="13"/>
    </row>
    <row r="295" ht="12.75">
      <c r="T295" s="13"/>
    </row>
    <row r="296" ht="12.75">
      <c r="T296" s="13"/>
    </row>
    <row r="297" ht="12.75">
      <c r="T297" s="13"/>
    </row>
    <row r="298" ht="12.75">
      <c r="T298" s="13"/>
    </row>
    <row r="299" ht="12.75">
      <c r="T299" s="13"/>
    </row>
    <row r="300" ht="12.75">
      <c r="T300" s="13"/>
    </row>
    <row r="301" ht="12.75">
      <c r="T301" s="13"/>
    </row>
    <row r="302" ht="12.75">
      <c r="T302" s="13"/>
    </row>
    <row r="303" ht="12.75">
      <c r="T303" s="13"/>
    </row>
  </sheetData>
  <hyperlinks>
    <hyperlink ref="R211" r:id="rId1" display="+R32+@sum(R35:R43)+R47+@sum(R51:R58)+R61+@sum(R66:R72)+R96+R97+R100+@sum(R102:R116)+R147+R148+@sum(R151:R171)"/>
    <hyperlink ref="S211" r:id="rId2" display="+R32+@sum(R35:R43)+R47+@sum(R51:R58)+R61+@sum(R66:R72)+R96+R97+R100+@sum(R102:R116)+R147+R148+@sum(R151:R171)"/>
  </hyperlinks>
  <printOptions/>
  <pageMargins left="0.75" right="0.75" top="0.75" bottom="0.75" header="0.5" footer="0.5"/>
  <pageSetup fitToHeight="4" fitToWidth="4" horizontalDpi="300" verticalDpi="300" orientation="portrait" scale="80" r:id="rId3"/>
  <headerFooter alignWithMargins="0">
    <oddFooter>&amp;LBoard Approved June 14, 2004.&amp;R&amp;P</oddFooter>
  </headerFooter>
  <rowBreaks count="3" manualBreakCount="3">
    <brk id="59" max="19" man="1"/>
    <brk id="117" max="19" man="1"/>
    <brk id="17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3" sqref="A3"/>
    </sheetView>
  </sheetViews>
  <sheetFormatPr defaultColWidth="9.33203125" defaultRowHeight="12.75"/>
  <cols>
    <col min="1" max="1" width="30.33203125" style="0" customWidth="1"/>
  </cols>
  <sheetData>
    <row r="1" ht="15.75">
      <c r="A1" s="7" t="s">
        <v>100</v>
      </c>
    </row>
    <row r="2" ht="15.75">
      <c r="A2" s="7" t="s">
        <v>109</v>
      </c>
    </row>
    <row r="3" ht="15.75">
      <c r="A3" s="7" t="s">
        <v>153</v>
      </c>
    </row>
    <row r="7" ht="12.75">
      <c r="A7" t="s">
        <v>110</v>
      </c>
    </row>
    <row r="9" ht="12.75">
      <c r="A9" t="s">
        <v>111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workbookViewId="0" topLeftCell="A1">
      <selection activeCell="A9" sqref="A9"/>
    </sheetView>
  </sheetViews>
  <sheetFormatPr defaultColWidth="9.33203125" defaultRowHeight="12.75"/>
  <cols>
    <col min="1" max="1" width="41.33203125" style="0" customWidth="1"/>
    <col min="2" max="2" width="9.66015625" style="0" bestFit="1" customWidth="1"/>
  </cols>
  <sheetData>
    <row r="1" ht="15.75">
      <c r="A1" s="7" t="s">
        <v>100</v>
      </c>
    </row>
    <row r="2" ht="15.75">
      <c r="A2" s="7" t="s">
        <v>101</v>
      </c>
    </row>
    <row r="3" ht="15.75">
      <c r="A3" s="7" t="s">
        <v>264</v>
      </c>
    </row>
    <row r="5" spans="1:5" ht="15.75">
      <c r="A5" s="7" t="s">
        <v>265</v>
      </c>
      <c r="B5" s="15"/>
      <c r="C5" s="15"/>
      <c r="D5" s="15"/>
      <c r="E5" s="15"/>
    </row>
    <row r="6" spans="1:5" ht="15.75">
      <c r="A6" s="7" t="s">
        <v>266</v>
      </c>
      <c r="B6" s="15"/>
      <c r="C6" s="15"/>
      <c r="D6" s="15"/>
      <c r="E6" s="15"/>
    </row>
    <row r="7" spans="1:5" ht="15.75">
      <c r="A7" s="7" t="s">
        <v>267</v>
      </c>
      <c r="B7" s="15"/>
      <c r="C7" s="15"/>
      <c r="D7" s="15"/>
      <c r="E7" s="15"/>
    </row>
    <row r="9" ht="15.75">
      <c r="A9" s="7" t="s">
        <v>268</v>
      </c>
    </row>
    <row r="11" ht="12.75">
      <c r="A11" s="8" t="s">
        <v>102</v>
      </c>
    </row>
    <row r="12" spans="1:2" ht="12.75">
      <c r="A12" s="2" t="s">
        <v>114</v>
      </c>
      <c r="B12">
        <v>1</v>
      </c>
    </row>
    <row r="13" spans="1:2" ht="12.75">
      <c r="A13" s="2" t="s">
        <v>72</v>
      </c>
      <c r="B13">
        <v>2</v>
      </c>
    </row>
    <row r="14" spans="1:2" ht="12.75">
      <c r="A14" s="2" t="s">
        <v>73</v>
      </c>
      <c r="B14">
        <v>3</v>
      </c>
    </row>
    <row r="15" ht="12.75">
      <c r="A15" s="2"/>
    </row>
    <row r="16" ht="12.75">
      <c r="A16" s="2"/>
    </row>
    <row r="17" ht="12.75">
      <c r="A17" s="8" t="s">
        <v>66</v>
      </c>
    </row>
    <row r="18" spans="1:2" ht="12.75">
      <c r="A18" s="2" t="s">
        <v>74</v>
      </c>
      <c r="B18">
        <v>1</v>
      </c>
    </row>
    <row r="19" spans="1:2" ht="12.75">
      <c r="A19" s="2" t="s">
        <v>75</v>
      </c>
      <c r="B19">
        <v>2</v>
      </c>
    </row>
    <row r="20" spans="1:2" ht="12.75">
      <c r="A20" s="2" t="s">
        <v>76</v>
      </c>
      <c r="B20">
        <v>3</v>
      </c>
    </row>
    <row r="21" spans="1:2" ht="12.75">
      <c r="A21" s="2" t="s">
        <v>77</v>
      </c>
      <c r="B21">
        <v>4</v>
      </c>
    </row>
    <row r="22" spans="1:2" ht="12.75">
      <c r="A22" s="2" t="s">
        <v>78</v>
      </c>
      <c r="B22">
        <v>5</v>
      </c>
    </row>
    <row r="23" ht="12.75">
      <c r="A23" s="2"/>
    </row>
    <row r="24" ht="12.75">
      <c r="A24" s="2"/>
    </row>
    <row r="25" ht="12.75">
      <c r="A25" s="8" t="s">
        <v>103</v>
      </c>
    </row>
    <row r="26" ht="12.75">
      <c r="A26" s="2"/>
    </row>
    <row r="27" spans="1:2" ht="12.75">
      <c r="A27" s="2" t="s">
        <v>104</v>
      </c>
      <c r="B27">
        <v>1</v>
      </c>
    </row>
    <row r="28" ht="12.75">
      <c r="A28" s="2"/>
    </row>
    <row r="29" ht="12.75">
      <c r="A29" s="2" t="s">
        <v>105</v>
      </c>
    </row>
    <row r="30" ht="12.75">
      <c r="A30" s="2" t="s">
        <v>106</v>
      </c>
    </row>
    <row r="31" spans="1:2" ht="12.75">
      <c r="A31" s="2" t="s">
        <v>107</v>
      </c>
      <c r="B31">
        <v>0</v>
      </c>
    </row>
    <row r="32" spans="1:2" ht="12.75">
      <c r="A32" s="2" t="s">
        <v>122</v>
      </c>
      <c r="B32">
        <v>1</v>
      </c>
    </row>
    <row r="33" spans="1:2" ht="12.75">
      <c r="A33" s="2" t="s">
        <v>123</v>
      </c>
      <c r="B33">
        <v>2</v>
      </c>
    </row>
    <row r="34" spans="1:2" ht="12.75">
      <c r="A34" s="2" t="s">
        <v>124</v>
      </c>
      <c r="B34">
        <v>3</v>
      </c>
    </row>
    <row r="35" spans="1:2" ht="12.75">
      <c r="A35" s="2" t="s">
        <v>125</v>
      </c>
      <c r="B35">
        <v>4</v>
      </c>
    </row>
    <row r="36" spans="1:2" ht="12.75">
      <c r="A36" s="2" t="s">
        <v>108</v>
      </c>
      <c r="B36">
        <v>5</v>
      </c>
    </row>
    <row r="37" ht="12.75">
      <c r="A37" s="2"/>
    </row>
    <row r="38" ht="12.75">
      <c r="A38" s="8" t="s">
        <v>79</v>
      </c>
    </row>
    <row r="39" spans="1:2" ht="12.75">
      <c r="A39" s="2" t="s">
        <v>80</v>
      </c>
      <c r="B39">
        <v>0</v>
      </c>
    </row>
    <row r="40" spans="1:2" ht="12.75">
      <c r="A40" s="3" t="s">
        <v>115</v>
      </c>
      <c r="B40">
        <v>1</v>
      </c>
    </row>
    <row r="41" spans="1:2" ht="12.75">
      <c r="A41" s="3" t="s">
        <v>116</v>
      </c>
      <c r="B41">
        <v>2</v>
      </c>
    </row>
    <row r="42" spans="1:2" ht="12.75">
      <c r="A42" s="3" t="s">
        <v>117</v>
      </c>
      <c r="B42">
        <v>3</v>
      </c>
    </row>
    <row r="43" spans="1:2" ht="12.75">
      <c r="A43" s="2" t="s">
        <v>118</v>
      </c>
      <c r="B43">
        <v>4</v>
      </c>
    </row>
    <row r="44" ht="12.75">
      <c r="A44" s="2"/>
    </row>
    <row r="45" ht="12.75">
      <c r="A45" s="2"/>
    </row>
    <row r="46" spans="1:2" ht="12.75">
      <c r="A46" s="8" t="s">
        <v>67</v>
      </c>
      <c r="B46">
        <v>1</v>
      </c>
    </row>
    <row r="47" ht="12.75">
      <c r="A47" s="2"/>
    </row>
    <row r="48" spans="1:2" ht="12.75">
      <c r="A48" s="8" t="s">
        <v>68</v>
      </c>
      <c r="B48">
        <v>1</v>
      </c>
    </row>
    <row r="49" ht="12.75">
      <c r="A49" s="2"/>
    </row>
    <row r="50" ht="12.75">
      <c r="A50" s="8" t="s">
        <v>69</v>
      </c>
    </row>
    <row r="51" spans="1:2" ht="12.75">
      <c r="A51" s="2" t="s">
        <v>119</v>
      </c>
      <c r="B51">
        <v>1</v>
      </c>
    </row>
    <row r="52" spans="1:2" ht="12.75">
      <c r="A52" s="2" t="s">
        <v>120</v>
      </c>
      <c r="B52">
        <v>2</v>
      </c>
    </row>
    <row r="53" spans="1:2" ht="12.75">
      <c r="A53" s="2" t="s">
        <v>121</v>
      </c>
      <c r="B53">
        <v>3</v>
      </c>
    </row>
    <row r="54" spans="1:2" ht="12.75">
      <c r="A54" s="2" t="s">
        <v>81</v>
      </c>
      <c r="B54">
        <v>4</v>
      </c>
    </row>
    <row r="55" ht="12.75">
      <c r="A55" s="2"/>
    </row>
    <row r="56" spans="1:2" ht="12.75">
      <c r="A56" s="8" t="s">
        <v>70</v>
      </c>
      <c r="B56">
        <v>1</v>
      </c>
    </row>
    <row r="57" ht="12.75">
      <c r="A57" s="2"/>
    </row>
    <row r="58" spans="1:2" ht="12.75">
      <c r="A58" s="8" t="s">
        <v>71</v>
      </c>
      <c r="B58" t="s">
        <v>17</v>
      </c>
    </row>
    <row r="59" spans="1:2" ht="12.75">
      <c r="A59" s="2" t="s">
        <v>119</v>
      </c>
      <c r="B59">
        <v>1</v>
      </c>
    </row>
    <row r="60" spans="1:2" ht="12.75">
      <c r="A60" s="2" t="s">
        <v>120</v>
      </c>
      <c r="B60">
        <v>2</v>
      </c>
    </row>
    <row r="61" spans="1:2" ht="12.75">
      <c r="A61" s="2" t="s">
        <v>121</v>
      </c>
      <c r="B61">
        <v>3</v>
      </c>
    </row>
    <row r="62" spans="1:2" ht="12.75">
      <c r="A62" s="2" t="s">
        <v>81</v>
      </c>
      <c r="B62">
        <v>4</v>
      </c>
    </row>
    <row r="64" spans="1:2" ht="12.75">
      <c r="A64" t="s">
        <v>82</v>
      </c>
      <c r="B64">
        <f>+B12+B18</f>
        <v>2</v>
      </c>
    </row>
    <row r="65" spans="1:2" ht="12.75">
      <c r="A65" t="s">
        <v>83</v>
      </c>
      <c r="B65">
        <f>+B14+B22+B36+B43+B46+B48+B54+B56+B62</f>
        <v>28</v>
      </c>
    </row>
    <row r="67" spans="1:2" ht="12.75">
      <c r="A67" t="s">
        <v>84</v>
      </c>
      <c r="B67" s="4">
        <v>100</v>
      </c>
    </row>
    <row r="69" spans="1:2" ht="12.75">
      <c r="A69" t="s">
        <v>85</v>
      </c>
      <c r="B69">
        <f>+B67*B64</f>
        <v>200</v>
      </c>
    </row>
    <row r="70" spans="1:2" ht="12.75">
      <c r="A70" t="s">
        <v>86</v>
      </c>
      <c r="B70">
        <f>+B67*B65</f>
        <v>2800</v>
      </c>
    </row>
  </sheetData>
  <printOptions/>
  <pageMargins left="0.75" right="0.75" top="1" bottom="1" header="0.5" footer="0.5"/>
  <pageSetup fitToHeight="1" fitToWidth="1" horizontalDpi="300" verticalDpi="3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3"/>
  <sheetViews>
    <sheetView tabSelected="1" zoomScale="75" zoomScaleNormal="75" workbookViewId="0" topLeftCell="A1">
      <pane xSplit="1" ySplit="8" topLeftCell="P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33203125" defaultRowHeight="12.75"/>
  <cols>
    <col min="1" max="1" width="31.33203125" style="0" customWidth="1"/>
    <col min="2" max="2" width="14.33203125" style="0" hidden="1" customWidth="1"/>
    <col min="3" max="3" width="12.66015625" style="0" hidden="1" customWidth="1"/>
    <col min="4" max="4" width="11.33203125" style="0" hidden="1" customWidth="1"/>
    <col min="5" max="5" width="11.66015625" style="0" hidden="1" customWidth="1"/>
    <col min="6" max="6" width="17.33203125" style="0" hidden="1" customWidth="1"/>
    <col min="7" max="7" width="15" style="0" hidden="1" customWidth="1"/>
    <col min="8" max="8" width="14.66015625" style="0" hidden="1" customWidth="1"/>
    <col min="9" max="9" width="12.66015625" style="0" hidden="1" customWidth="1"/>
    <col min="10" max="10" width="13.66015625" style="0" hidden="1" customWidth="1"/>
    <col min="11" max="11" width="12.33203125" style="0" hidden="1" customWidth="1"/>
    <col min="12" max="12" width="11.33203125" style="0" hidden="1" customWidth="1"/>
    <col min="13" max="13" width="9" style="0" hidden="1" customWidth="1"/>
    <col min="14" max="14" width="0" style="5" hidden="1" customWidth="1"/>
    <col min="15" max="15" width="12" style="5" hidden="1" customWidth="1"/>
    <col min="16" max="16" width="21.33203125" style="5" customWidth="1"/>
    <col min="17" max="17" width="11.5" style="5" hidden="1" customWidth="1"/>
    <col min="18" max="18" width="15.83203125" style="5" hidden="1" customWidth="1"/>
    <col min="19" max="19" width="15.83203125" style="5" bestFit="1" customWidth="1"/>
    <col min="20" max="20" width="27" style="0" customWidth="1"/>
  </cols>
  <sheetData>
    <row r="1" ht="15.75">
      <c r="A1" s="7" t="s">
        <v>100</v>
      </c>
    </row>
    <row r="2" ht="15.75">
      <c r="A2" s="7" t="s">
        <v>276</v>
      </c>
    </row>
    <row r="3" ht="15.75">
      <c r="A3" s="7" t="s">
        <v>278</v>
      </c>
    </row>
    <row r="5" spans="6:20" ht="12.75">
      <c r="F5" s="1" t="s">
        <v>113</v>
      </c>
      <c r="M5">
        <v>102</v>
      </c>
      <c r="T5" t="s">
        <v>17</v>
      </c>
    </row>
    <row r="6" spans="1:12" ht="12.75">
      <c r="A6" s="1"/>
      <c r="B6" s="1"/>
      <c r="C6" s="1"/>
      <c r="D6" s="1" t="s">
        <v>169</v>
      </c>
      <c r="F6" s="1" t="s">
        <v>56</v>
      </c>
      <c r="G6" s="1" t="s">
        <v>58</v>
      </c>
      <c r="H6" s="1"/>
      <c r="I6" s="1"/>
      <c r="J6" s="1"/>
      <c r="K6" s="1"/>
      <c r="L6" s="1"/>
    </row>
    <row r="7" spans="1:19" ht="12.75">
      <c r="A7" s="1"/>
      <c r="B7" s="1" t="s">
        <v>2</v>
      </c>
      <c r="C7" s="1" t="s">
        <v>53</v>
      </c>
      <c r="D7" s="1" t="s">
        <v>55</v>
      </c>
      <c r="E7" s="1" t="s">
        <v>112</v>
      </c>
      <c r="F7" s="1" t="s">
        <v>57</v>
      </c>
      <c r="G7" s="1" t="s">
        <v>59</v>
      </c>
      <c r="H7" s="1" t="s">
        <v>60</v>
      </c>
      <c r="I7" s="1" t="s">
        <v>62</v>
      </c>
      <c r="J7" s="1" t="s">
        <v>62</v>
      </c>
      <c r="K7" s="1" t="s">
        <v>64</v>
      </c>
      <c r="L7" s="1" t="s">
        <v>64</v>
      </c>
      <c r="M7" t="s">
        <v>87</v>
      </c>
      <c r="N7" s="5" t="s">
        <v>3</v>
      </c>
      <c r="Q7" s="9" t="s">
        <v>263</v>
      </c>
      <c r="R7" s="9" t="s">
        <v>256</v>
      </c>
      <c r="S7" s="9" t="s">
        <v>277</v>
      </c>
    </row>
    <row r="8" spans="1:19" ht="12.75">
      <c r="A8" s="12" t="s">
        <v>0</v>
      </c>
      <c r="B8" s="1" t="s">
        <v>3</v>
      </c>
      <c r="C8" s="1" t="s">
        <v>54</v>
      </c>
      <c r="D8" s="1" t="s">
        <v>90</v>
      </c>
      <c r="E8" s="1" t="s">
        <v>54</v>
      </c>
      <c r="F8" s="1" t="s">
        <v>65</v>
      </c>
      <c r="G8" s="1" t="s">
        <v>91</v>
      </c>
      <c r="H8" s="1" t="s">
        <v>61</v>
      </c>
      <c r="I8" s="1" t="s">
        <v>61</v>
      </c>
      <c r="J8" s="1" t="s">
        <v>63</v>
      </c>
      <c r="K8" s="1" t="s">
        <v>61</v>
      </c>
      <c r="L8" s="1" t="s">
        <v>63</v>
      </c>
      <c r="M8" t="s">
        <v>88</v>
      </c>
      <c r="N8" s="5" t="s">
        <v>89</v>
      </c>
      <c r="O8" s="9" t="s">
        <v>96</v>
      </c>
      <c r="P8" s="9"/>
      <c r="Q8" s="9" t="s">
        <v>168</v>
      </c>
      <c r="R8" s="9" t="s">
        <v>168</v>
      </c>
      <c r="S8" s="9" t="s">
        <v>168</v>
      </c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ht="12.75">
      <c r="A10" s="6" t="s">
        <v>145</v>
      </c>
    </row>
    <row r="11" spans="1:20" ht="12.75">
      <c r="A11" t="s">
        <v>49</v>
      </c>
      <c r="B11" t="s">
        <v>51</v>
      </c>
      <c r="C11">
        <v>1</v>
      </c>
      <c r="D11">
        <v>1</v>
      </c>
      <c r="E11">
        <v>1</v>
      </c>
      <c r="F11">
        <v>0</v>
      </c>
      <c r="G11">
        <v>2</v>
      </c>
      <c r="H11">
        <v>1</v>
      </c>
      <c r="I11">
        <v>0</v>
      </c>
      <c r="J11">
        <v>0</v>
      </c>
      <c r="K11">
        <v>0</v>
      </c>
      <c r="L11">
        <v>0</v>
      </c>
      <c r="M11">
        <f>SUM(C11:L11)</f>
        <v>6</v>
      </c>
      <c r="N11" s="5">
        <f>+M11*$M$5</f>
        <v>612</v>
      </c>
      <c r="O11" s="5">
        <f>+N11</f>
        <v>612</v>
      </c>
      <c r="P11" s="5" t="s">
        <v>179</v>
      </c>
      <c r="Q11" s="5">
        <f>+N11</f>
        <v>612</v>
      </c>
      <c r="R11" s="5">
        <v>630.36</v>
      </c>
      <c r="S11" s="5">
        <f>+R11*1.02</f>
        <v>642.9672</v>
      </c>
      <c r="T11" s="13" t="s">
        <v>170</v>
      </c>
    </row>
    <row r="12" spans="1:20" ht="12.75">
      <c r="A12" t="s">
        <v>92</v>
      </c>
      <c r="B12" t="s">
        <v>51</v>
      </c>
      <c r="C12">
        <v>3</v>
      </c>
      <c r="D12">
        <v>1</v>
      </c>
      <c r="E12">
        <v>1</v>
      </c>
      <c r="F12">
        <v>0</v>
      </c>
      <c r="G12">
        <v>1</v>
      </c>
      <c r="H12">
        <v>1</v>
      </c>
      <c r="I12">
        <v>0</v>
      </c>
      <c r="J12">
        <v>0</v>
      </c>
      <c r="K12">
        <v>0</v>
      </c>
      <c r="L12">
        <v>0</v>
      </c>
      <c r="M12">
        <f>SUM(C12:L12)</f>
        <v>7</v>
      </c>
      <c r="N12" s="5">
        <f>+M12*$M$5</f>
        <v>714</v>
      </c>
      <c r="O12" s="5">
        <f>+N12</f>
        <v>714</v>
      </c>
      <c r="P12" s="5" t="s">
        <v>180</v>
      </c>
      <c r="Q12" s="5">
        <f>+N12</f>
        <v>714</v>
      </c>
      <c r="R12" s="5">
        <v>735.42</v>
      </c>
      <c r="S12" s="5">
        <f>+R12*1.02</f>
        <v>750.1283999999999</v>
      </c>
      <c r="T12" s="13" t="s">
        <v>170</v>
      </c>
    </row>
    <row r="13" spans="1:20" ht="12.75">
      <c r="A13" t="s">
        <v>50</v>
      </c>
      <c r="B13" t="s">
        <v>52</v>
      </c>
      <c r="C13">
        <v>3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f>SUM(C13:L13)</f>
        <v>4</v>
      </c>
      <c r="N13" s="5">
        <f>+M13*$M$5</f>
        <v>408</v>
      </c>
      <c r="O13" s="5">
        <f>+N13</f>
        <v>408</v>
      </c>
      <c r="P13" s="5" t="s">
        <v>181</v>
      </c>
      <c r="Q13" s="5">
        <f>+N13</f>
        <v>408</v>
      </c>
      <c r="R13" s="5">
        <v>420.24</v>
      </c>
      <c r="S13" s="5">
        <f>+R13*1.02</f>
        <v>428.64480000000003</v>
      </c>
      <c r="T13" s="13" t="s">
        <v>170</v>
      </c>
    </row>
    <row r="14" spans="1:20" ht="12.75">
      <c r="A14" t="s">
        <v>154</v>
      </c>
      <c r="B14" t="s">
        <v>52</v>
      </c>
      <c r="C14">
        <v>2</v>
      </c>
      <c r="D14">
        <v>1</v>
      </c>
      <c r="E14">
        <v>0</v>
      </c>
      <c r="F14">
        <v>1</v>
      </c>
      <c r="G14">
        <v>1</v>
      </c>
      <c r="H14">
        <v>1</v>
      </c>
      <c r="I14">
        <v>1</v>
      </c>
      <c r="J14">
        <v>2</v>
      </c>
      <c r="K14">
        <v>0</v>
      </c>
      <c r="L14">
        <v>0</v>
      </c>
      <c r="M14">
        <f>SUM(C14:L14)</f>
        <v>9</v>
      </c>
      <c r="N14" s="5">
        <f>+M14*$M$5</f>
        <v>918</v>
      </c>
      <c r="O14" s="5">
        <f>+N14</f>
        <v>918</v>
      </c>
      <c r="P14" s="5" t="s">
        <v>182</v>
      </c>
      <c r="Q14" s="5">
        <f>+N14</f>
        <v>918</v>
      </c>
      <c r="R14" s="5">
        <v>945.54</v>
      </c>
      <c r="S14" s="5">
        <f>+R14*1.02</f>
        <v>964.4508</v>
      </c>
      <c r="T14" s="13" t="s">
        <v>170</v>
      </c>
    </row>
    <row r="15" spans="1:20" ht="12.75">
      <c r="A15" t="s">
        <v>98</v>
      </c>
      <c r="B15">
        <v>1500</v>
      </c>
      <c r="N15" s="5">
        <v>1000</v>
      </c>
      <c r="O15" s="5">
        <f>+N15-B15</f>
        <v>-500</v>
      </c>
      <c r="P15" s="5" t="s">
        <v>183</v>
      </c>
      <c r="Q15" s="5">
        <f>+N15</f>
        <v>1000</v>
      </c>
      <c r="R15" s="5">
        <v>1030</v>
      </c>
      <c r="S15" s="5">
        <f>+R15*1.02</f>
        <v>1050.6</v>
      </c>
      <c r="T15" s="13" t="s">
        <v>170</v>
      </c>
    </row>
    <row r="16" spans="12:19" ht="12.75">
      <c r="L16" t="s">
        <v>97</v>
      </c>
      <c r="N16" s="5" t="s">
        <v>17</v>
      </c>
      <c r="O16" s="5" t="s">
        <v>17</v>
      </c>
      <c r="Q16" s="5">
        <f>SUM(Q11:Q15)</f>
        <v>3652</v>
      </c>
      <c r="R16" s="5">
        <f>SUM(R11:R15)</f>
        <v>3761.56</v>
      </c>
      <c r="S16" s="5">
        <f>SUM(S11:S15)</f>
        <v>3836.7912</v>
      </c>
    </row>
    <row r="17" spans="12:19" ht="12.75">
      <c r="L17" t="s">
        <v>147</v>
      </c>
      <c r="N17" s="5" t="s">
        <v>17</v>
      </c>
      <c r="Q17" s="5">
        <f>+Q16*2</f>
        <v>7304</v>
      </c>
      <c r="R17" s="5">
        <f>+R16*2</f>
        <v>7523.12</v>
      </c>
      <c r="S17" s="5">
        <f>+S16*2</f>
        <v>7673.5824</v>
      </c>
    </row>
    <row r="18" ht="12.75">
      <c r="A18" s="6" t="s">
        <v>144</v>
      </c>
    </row>
    <row r="19" spans="1:20" ht="12.75">
      <c r="A19" t="s">
        <v>47</v>
      </c>
      <c r="B19" t="s">
        <v>51</v>
      </c>
      <c r="C19">
        <v>1</v>
      </c>
      <c r="D19">
        <v>1</v>
      </c>
      <c r="E19">
        <v>1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f aca="true" t="shared" si="0" ref="M19:M24">SUM(C19:L19)</f>
        <v>4</v>
      </c>
      <c r="N19" s="5">
        <f aca="true" t="shared" si="1" ref="N19:N24">+M19*$M$5</f>
        <v>408</v>
      </c>
      <c r="O19" s="5">
        <f aca="true" t="shared" si="2" ref="O19:O24">+N19</f>
        <v>408</v>
      </c>
      <c r="P19" s="5" t="s">
        <v>184</v>
      </c>
      <c r="Q19" s="5">
        <f aca="true" t="shared" si="3" ref="Q19:Q25">+N19</f>
        <v>408</v>
      </c>
      <c r="R19" s="5">
        <v>420.24</v>
      </c>
      <c r="S19" s="5">
        <f aca="true" t="shared" si="4" ref="S19:S25">+R19*1.02</f>
        <v>428.64480000000003</v>
      </c>
      <c r="T19" s="13" t="s">
        <v>170</v>
      </c>
    </row>
    <row r="20" spans="1:20" ht="12.75">
      <c r="A20" t="s">
        <v>48</v>
      </c>
      <c r="B20" t="s">
        <v>51</v>
      </c>
      <c r="C20">
        <v>1</v>
      </c>
      <c r="D20">
        <v>1</v>
      </c>
      <c r="E20">
        <v>1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f t="shared" si="0"/>
        <v>4</v>
      </c>
      <c r="N20" s="5">
        <f t="shared" si="1"/>
        <v>408</v>
      </c>
      <c r="O20" s="5">
        <f t="shared" si="2"/>
        <v>408</v>
      </c>
      <c r="P20" s="5" t="s">
        <v>185</v>
      </c>
      <c r="Q20" s="5">
        <f t="shared" si="3"/>
        <v>408</v>
      </c>
      <c r="R20" s="5">
        <v>420.24</v>
      </c>
      <c r="S20" s="5">
        <f t="shared" si="4"/>
        <v>428.64480000000003</v>
      </c>
      <c r="T20" s="13" t="s">
        <v>170</v>
      </c>
    </row>
    <row r="21" spans="1:20" ht="12.75">
      <c r="A21" t="s">
        <v>49</v>
      </c>
      <c r="B21" t="s">
        <v>51</v>
      </c>
      <c r="C21">
        <v>1</v>
      </c>
      <c r="D21">
        <v>1</v>
      </c>
      <c r="E21">
        <v>1</v>
      </c>
      <c r="F21">
        <v>0</v>
      </c>
      <c r="G21">
        <v>2</v>
      </c>
      <c r="H21">
        <v>1</v>
      </c>
      <c r="I21">
        <v>0</v>
      </c>
      <c r="J21">
        <v>0</v>
      </c>
      <c r="K21">
        <v>0</v>
      </c>
      <c r="L21">
        <v>0</v>
      </c>
      <c r="M21">
        <f t="shared" si="0"/>
        <v>6</v>
      </c>
      <c r="N21" s="5">
        <f t="shared" si="1"/>
        <v>612</v>
      </c>
      <c r="O21" s="5">
        <f t="shared" si="2"/>
        <v>612</v>
      </c>
      <c r="P21" s="5" t="s">
        <v>179</v>
      </c>
      <c r="Q21" s="5">
        <f t="shared" si="3"/>
        <v>612</v>
      </c>
      <c r="R21" s="5">
        <v>630.36</v>
      </c>
      <c r="S21" s="5">
        <f t="shared" si="4"/>
        <v>642.9672</v>
      </c>
      <c r="T21" s="13" t="s">
        <v>170</v>
      </c>
    </row>
    <row r="22" spans="1:20" ht="12.75">
      <c r="A22" t="s">
        <v>92</v>
      </c>
      <c r="B22" t="s">
        <v>51</v>
      </c>
      <c r="C22">
        <v>3</v>
      </c>
      <c r="D22">
        <v>1</v>
      </c>
      <c r="E22">
        <v>1</v>
      </c>
      <c r="F22">
        <v>0</v>
      </c>
      <c r="G22">
        <v>1</v>
      </c>
      <c r="H22">
        <v>1</v>
      </c>
      <c r="I22">
        <v>0</v>
      </c>
      <c r="J22">
        <v>0</v>
      </c>
      <c r="K22">
        <v>0</v>
      </c>
      <c r="L22">
        <v>0</v>
      </c>
      <c r="M22">
        <f t="shared" si="0"/>
        <v>7</v>
      </c>
      <c r="N22" s="5">
        <f t="shared" si="1"/>
        <v>714</v>
      </c>
      <c r="O22" s="5">
        <f t="shared" si="2"/>
        <v>714</v>
      </c>
      <c r="P22" s="5" t="s">
        <v>180</v>
      </c>
      <c r="Q22" s="5">
        <f t="shared" si="3"/>
        <v>714</v>
      </c>
      <c r="R22" s="5">
        <v>735.42</v>
      </c>
      <c r="S22" s="5">
        <f t="shared" si="4"/>
        <v>750.1283999999999</v>
      </c>
      <c r="T22" s="13" t="s">
        <v>170</v>
      </c>
    </row>
    <row r="23" spans="1:20" ht="12.75">
      <c r="A23" t="s">
        <v>50</v>
      </c>
      <c r="B23" t="s">
        <v>52</v>
      </c>
      <c r="C23">
        <v>3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f t="shared" si="0"/>
        <v>4</v>
      </c>
      <c r="N23" s="5">
        <f t="shared" si="1"/>
        <v>408</v>
      </c>
      <c r="O23" s="5">
        <f t="shared" si="2"/>
        <v>408</v>
      </c>
      <c r="P23" s="5" t="s">
        <v>181</v>
      </c>
      <c r="Q23" s="5">
        <f t="shared" si="3"/>
        <v>408</v>
      </c>
      <c r="R23" s="5">
        <v>420.24</v>
      </c>
      <c r="S23" s="5">
        <f t="shared" si="4"/>
        <v>428.64480000000003</v>
      </c>
      <c r="T23" s="13" t="s">
        <v>170</v>
      </c>
    </row>
    <row r="24" spans="1:20" ht="12.75">
      <c r="A24" t="s">
        <v>155</v>
      </c>
      <c r="B24" t="s">
        <v>52</v>
      </c>
      <c r="C24">
        <v>2</v>
      </c>
      <c r="D24">
        <v>1</v>
      </c>
      <c r="E24">
        <v>0</v>
      </c>
      <c r="F24">
        <v>1</v>
      </c>
      <c r="G24">
        <v>1</v>
      </c>
      <c r="H24">
        <v>1</v>
      </c>
      <c r="I24">
        <v>1</v>
      </c>
      <c r="J24">
        <v>2</v>
      </c>
      <c r="K24">
        <v>0</v>
      </c>
      <c r="L24">
        <v>0</v>
      </c>
      <c r="M24">
        <f t="shared" si="0"/>
        <v>9</v>
      </c>
      <c r="N24" s="5">
        <f t="shared" si="1"/>
        <v>918</v>
      </c>
      <c r="O24" s="5">
        <f t="shared" si="2"/>
        <v>918</v>
      </c>
      <c r="P24" s="5" t="s">
        <v>182</v>
      </c>
      <c r="Q24" s="5">
        <f t="shared" si="3"/>
        <v>918</v>
      </c>
      <c r="R24" s="5">
        <v>945.54</v>
      </c>
      <c r="S24" s="5">
        <f t="shared" si="4"/>
        <v>964.4508</v>
      </c>
      <c r="T24" s="13" t="s">
        <v>170</v>
      </c>
    </row>
    <row r="25" spans="1:20" ht="12.75">
      <c r="A25" t="s">
        <v>98</v>
      </c>
      <c r="B25">
        <v>1500</v>
      </c>
      <c r="N25" s="5">
        <v>500</v>
      </c>
      <c r="O25" s="5">
        <f>+N25-B25</f>
        <v>-1000</v>
      </c>
      <c r="P25" s="5" t="s">
        <v>183</v>
      </c>
      <c r="Q25" s="5">
        <f t="shared" si="3"/>
        <v>500</v>
      </c>
      <c r="R25" s="5">
        <v>515</v>
      </c>
      <c r="S25" s="5">
        <f t="shared" si="4"/>
        <v>525.3</v>
      </c>
      <c r="T25" s="13" t="s">
        <v>170</v>
      </c>
    </row>
    <row r="26" spans="12:19" ht="12.75">
      <c r="L26" t="s">
        <v>97</v>
      </c>
      <c r="Q26" s="5">
        <f>SUM(Q19:Q25)</f>
        <v>3968</v>
      </c>
      <c r="R26" s="5">
        <f>SUM(R19:R25)</f>
        <v>4087.04</v>
      </c>
      <c r="S26" s="5">
        <f>SUM(S19:S25)</f>
        <v>4168.7808</v>
      </c>
    </row>
    <row r="27" spans="12:19" ht="12.75">
      <c r="L27" t="s">
        <v>148</v>
      </c>
      <c r="Q27" s="5">
        <f>+Q26*10</f>
        <v>39680</v>
      </c>
      <c r="R27" s="5">
        <f>+R26*10</f>
        <v>40870.4</v>
      </c>
      <c r="S27" s="5">
        <f>+S26*10</f>
        <v>41687.808000000005</v>
      </c>
    </row>
    <row r="29" ht="12.75">
      <c r="A29" s="6" t="s">
        <v>146</v>
      </c>
    </row>
    <row r="30" spans="1:20" ht="12.75">
      <c r="A30" t="s">
        <v>1</v>
      </c>
      <c r="B30">
        <v>1820</v>
      </c>
      <c r="C30">
        <v>3</v>
      </c>
      <c r="D30">
        <v>3</v>
      </c>
      <c r="E30">
        <v>0</v>
      </c>
      <c r="F30">
        <v>4</v>
      </c>
      <c r="G30">
        <v>1</v>
      </c>
      <c r="H30">
        <v>1</v>
      </c>
      <c r="I30">
        <v>1</v>
      </c>
      <c r="J30">
        <v>3</v>
      </c>
      <c r="K30">
        <v>0</v>
      </c>
      <c r="L30">
        <v>0</v>
      </c>
      <c r="M30">
        <f aca="true" t="shared" si="5" ref="M30:M43">SUM(C30:L30)</f>
        <v>16</v>
      </c>
      <c r="N30" s="5">
        <f aca="true" t="shared" si="6" ref="N30:N43">+M30*$M$5</f>
        <v>1632</v>
      </c>
      <c r="O30" s="5">
        <f aca="true" t="shared" si="7" ref="O30:O43">+N30-B30</f>
        <v>-188</v>
      </c>
      <c r="P30" s="5" t="s">
        <v>195</v>
      </c>
      <c r="Q30" s="5">
        <v>1820</v>
      </c>
      <c r="R30" s="5">
        <v>1874.6</v>
      </c>
      <c r="S30" s="5">
        <f aca="true" t="shared" si="8" ref="S30:S43">+R30*1.02</f>
        <v>1912.0919999999999</v>
      </c>
      <c r="T30" t="s">
        <v>171</v>
      </c>
    </row>
    <row r="31" spans="1:20" ht="12.75">
      <c r="A31" t="s">
        <v>156</v>
      </c>
      <c r="B31">
        <v>1000</v>
      </c>
      <c r="C31">
        <v>1</v>
      </c>
      <c r="D31">
        <v>4</v>
      </c>
      <c r="E31">
        <v>0</v>
      </c>
      <c r="F31">
        <v>4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f t="shared" si="5"/>
        <v>10</v>
      </c>
      <c r="N31" s="5">
        <f t="shared" si="6"/>
        <v>1020</v>
      </c>
      <c r="O31" s="5">
        <f t="shared" si="7"/>
        <v>20</v>
      </c>
      <c r="P31" s="5" t="s">
        <v>196</v>
      </c>
      <c r="Q31" s="5">
        <f>1000*1.02</f>
        <v>1020</v>
      </c>
      <c r="R31" s="5">
        <v>1050.6</v>
      </c>
      <c r="S31" s="5">
        <f t="shared" si="8"/>
        <v>1071.6119999999999</v>
      </c>
      <c r="T31" t="s">
        <v>172</v>
      </c>
    </row>
    <row r="32" spans="1:20" ht="12.75">
      <c r="A32" t="s">
        <v>5</v>
      </c>
      <c r="B32">
        <v>1000</v>
      </c>
      <c r="C32">
        <v>3</v>
      </c>
      <c r="D32">
        <v>2</v>
      </c>
      <c r="E32">
        <v>0</v>
      </c>
      <c r="F32">
        <v>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f t="shared" si="5"/>
        <v>8</v>
      </c>
      <c r="N32" s="5">
        <f t="shared" si="6"/>
        <v>816</v>
      </c>
      <c r="O32" s="5">
        <f t="shared" si="7"/>
        <v>-184</v>
      </c>
      <c r="P32" s="5" t="s">
        <v>197</v>
      </c>
      <c r="Q32" s="5">
        <f aca="true" t="shared" si="9" ref="Q32:Q43">+N32</f>
        <v>816</v>
      </c>
      <c r="R32" s="5">
        <v>840.48</v>
      </c>
      <c r="S32" s="5">
        <f t="shared" si="8"/>
        <v>857.2896000000001</v>
      </c>
      <c r="T32" t="s">
        <v>172</v>
      </c>
    </row>
    <row r="33" spans="1:20" ht="12.75">
      <c r="A33" t="s">
        <v>5</v>
      </c>
      <c r="B33">
        <v>0</v>
      </c>
      <c r="C33">
        <v>3</v>
      </c>
      <c r="D33">
        <v>2</v>
      </c>
      <c r="E33">
        <v>0</v>
      </c>
      <c r="F33">
        <v>3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f t="shared" si="5"/>
        <v>8</v>
      </c>
      <c r="N33" s="5">
        <f t="shared" si="6"/>
        <v>816</v>
      </c>
      <c r="O33" s="5">
        <f t="shared" si="7"/>
        <v>816</v>
      </c>
      <c r="P33" s="5" t="s">
        <v>197</v>
      </c>
      <c r="Q33" s="5">
        <f t="shared" si="9"/>
        <v>816</v>
      </c>
      <c r="R33" s="5">
        <v>840.48</v>
      </c>
      <c r="S33" s="5">
        <f t="shared" si="8"/>
        <v>857.2896000000001</v>
      </c>
      <c r="T33" t="s">
        <v>172</v>
      </c>
    </row>
    <row r="34" spans="1:20" ht="12.75">
      <c r="A34" t="s">
        <v>18</v>
      </c>
      <c r="B34">
        <v>1000</v>
      </c>
      <c r="C34">
        <v>3</v>
      </c>
      <c r="D34">
        <v>2</v>
      </c>
      <c r="E34">
        <v>0</v>
      </c>
      <c r="F34">
        <v>2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f t="shared" si="5"/>
        <v>7</v>
      </c>
      <c r="N34" s="5">
        <f t="shared" si="6"/>
        <v>714</v>
      </c>
      <c r="O34" s="5">
        <f t="shared" si="7"/>
        <v>-286</v>
      </c>
      <c r="P34" s="5" t="s">
        <v>198</v>
      </c>
      <c r="Q34" s="5">
        <f t="shared" si="9"/>
        <v>714</v>
      </c>
      <c r="R34" s="5">
        <v>735.42</v>
      </c>
      <c r="S34" s="5">
        <f t="shared" si="8"/>
        <v>750.1283999999999</v>
      </c>
      <c r="T34" t="s">
        <v>172</v>
      </c>
    </row>
    <row r="35" spans="1:20" ht="12.75">
      <c r="A35" t="s">
        <v>14</v>
      </c>
      <c r="B35">
        <v>600</v>
      </c>
      <c r="C35">
        <v>3</v>
      </c>
      <c r="D35">
        <v>1</v>
      </c>
      <c r="E35">
        <v>0</v>
      </c>
      <c r="F35">
        <v>2</v>
      </c>
      <c r="G35">
        <v>0</v>
      </c>
      <c r="H35">
        <v>1</v>
      </c>
      <c r="I35">
        <v>0</v>
      </c>
      <c r="J35">
        <v>0</v>
      </c>
      <c r="K35">
        <v>0</v>
      </c>
      <c r="L35">
        <v>0</v>
      </c>
      <c r="M35">
        <f t="shared" si="5"/>
        <v>7</v>
      </c>
      <c r="N35" s="5">
        <f t="shared" si="6"/>
        <v>714</v>
      </c>
      <c r="O35" s="5">
        <f t="shared" si="7"/>
        <v>114</v>
      </c>
      <c r="P35" s="5" t="s">
        <v>199</v>
      </c>
      <c r="Q35" s="5">
        <f t="shared" si="9"/>
        <v>714</v>
      </c>
      <c r="R35" s="5">
        <v>735.42</v>
      </c>
      <c r="S35" s="5">
        <f t="shared" si="8"/>
        <v>750.1283999999999</v>
      </c>
      <c r="T35" t="s">
        <v>171</v>
      </c>
    </row>
    <row r="36" spans="1:20" ht="12.75">
      <c r="A36" t="s">
        <v>6</v>
      </c>
      <c r="B36">
        <v>450</v>
      </c>
      <c r="C36">
        <v>3</v>
      </c>
      <c r="D36">
        <v>2</v>
      </c>
      <c r="E36">
        <v>0</v>
      </c>
      <c r="F36">
        <v>0</v>
      </c>
      <c r="G36">
        <v>2</v>
      </c>
      <c r="H36">
        <v>0</v>
      </c>
      <c r="I36">
        <v>0</v>
      </c>
      <c r="J36">
        <v>0</v>
      </c>
      <c r="K36">
        <v>0</v>
      </c>
      <c r="L36">
        <v>0</v>
      </c>
      <c r="M36">
        <f t="shared" si="5"/>
        <v>7</v>
      </c>
      <c r="N36" s="5">
        <f t="shared" si="6"/>
        <v>714</v>
      </c>
      <c r="O36" s="5">
        <f t="shared" si="7"/>
        <v>264</v>
      </c>
      <c r="P36" s="5" t="s">
        <v>200</v>
      </c>
      <c r="Q36" s="5">
        <f t="shared" si="9"/>
        <v>714</v>
      </c>
      <c r="R36" s="5">
        <v>735.42</v>
      </c>
      <c r="S36" s="5">
        <f t="shared" si="8"/>
        <v>750.1283999999999</v>
      </c>
      <c r="T36" t="s">
        <v>171</v>
      </c>
    </row>
    <row r="37" spans="1:20" ht="12.75">
      <c r="A37" t="s">
        <v>6</v>
      </c>
      <c r="B37">
        <v>450</v>
      </c>
      <c r="C37">
        <v>3</v>
      </c>
      <c r="D37">
        <v>2</v>
      </c>
      <c r="E37">
        <v>0</v>
      </c>
      <c r="F37">
        <v>0</v>
      </c>
      <c r="G37">
        <v>2</v>
      </c>
      <c r="H37">
        <v>0</v>
      </c>
      <c r="I37">
        <v>0</v>
      </c>
      <c r="J37">
        <v>0</v>
      </c>
      <c r="K37">
        <v>0</v>
      </c>
      <c r="L37">
        <v>0</v>
      </c>
      <c r="M37">
        <f t="shared" si="5"/>
        <v>7</v>
      </c>
      <c r="N37" s="5">
        <f t="shared" si="6"/>
        <v>714</v>
      </c>
      <c r="O37" s="5">
        <f t="shared" si="7"/>
        <v>264</v>
      </c>
      <c r="P37" s="5" t="s">
        <v>200</v>
      </c>
      <c r="Q37" s="5">
        <f t="shared" si="9"/>
        <v>714</v>
      </c>
      <c r="R37" s="5">
        <v>735.42</v>
      </c>
      <c r="S37" s="5">
        <f t="shared" si="8"/>
        <v>750.1283999999999</v>
      </c>
      <c r="T37" t="s">
        <v>171</v>
      </c>
    </row>
    <row r="38" spans="1:20" ht="12.75">
      <c r="A38" t="s">
        <v>7</v>
      </c>
      <c r="B38">
        <v>450</v>
      </c>
      <c r="C38">
        <v>3</v>
      </c>
      <c r="D38">
        <v>2</v>
      </c>
      <c r="E38">
        <v>0</v>
      </c>
      <c r="F38">
        <v>0</v>
      </c>
      <c r="G38">
        <v>2</v>
      </c>
      <c r="H38">
        <v>0</v>
      </c>
      <c r="I38">
        <v>0</v>
      </c>
      <c r="J38">
        <v>0</v>
      </c>
      <c r="K38">
        <v>0</v>
      </c>
      <c r="L38">
        <v>0</v>
      </c>
      <c r="M38">
        <f t="shared" si="5"/>
        <v>7</v>
      </c>
      <c r="N38" s="5">
        <f t="shared" si="6"/>
        <v>714</v>
      </c>
      <c r="O38" s="5">
        <f t="shared" si="7"/>
        <v>264</v>
      </c>
      <c r="P38" s="5" t="s">
        <v>201</v>
      </c>
      <c r="Q38" s="5">
        <f t="shared" si="9"/>
        <v>714</v>
      </c>
      <c r="R38" s="5">
        <v>735.42</v>
      </c>
      <c r="S38" s="5">
        <f t="shared" si="8"/>
        <v>750.1283999999999</v>
      </c>
      <c r="T38" t="s">
        <v>171</v>
      </c>
    </row>
    <row r="39" spans="1:20" ht="12.75">
      <c r="A39" t="s">
        <v>7</v>
      </c>
      <c r="B39">
        <v>450</v>
      </c>
      <c r="C39">
        <v>3</v>
      </c>
      <c r="D39">
        <v>2</v>
      </c>
      <c r="E39">
        <v>0</v>
      </c>
      <c r="F39">
        <v>0</v>
      </c>
      <c r="G39">
        <v>2</v>
      </c>
      <c r="H39">
        <v>0</v>
      </c>
      <c r="I39">
        <v>0</v>
      </c>
      <c r="J39">
        <v>0</v>
      </c>
      <c r="K39">
        <v>0</v>
      </c>
      <c r="L39">
        <v>0</v>
      </c>
      <c r="M39">
        <f t="shared" si="5"/>
        <v>7</v>
      </c>
      <c r="N39" s="5">
        <f t="shared" si="6"/>
        <v>714</v>
      </c>
      <c r="O39" s="5">
        <f t="shared" si="7"/>
        <v>264</v>
      </c>
      <c r="P39" s="5" t="s">
        <v>201</v>
      </c>
      <c r="Q39" s="5">
        <f t="shared" si="9"/>
        <v>714</v>
      </c>
      <c r="R39" s="5">
        <v>735.42</v>
      </c>
      <c r="S39" s="5">
        <f t="shared" si="8"/>
        <v>750.1283999999999</v>
      </c>
      <c r="T39" t="s">
        <v>171</v>
      </c>
    </row>
    <row r="40" spans="1:20" ht="12.75">
      <c r="A40" t="s">
        <v>8</v>
      </c>
      <c r="B40">
        <v>450</v>
      </c>
      <c r="C40">
        <v>3</v>
      </c>
      <c r="D40">
        <v>2</v>
      </c>
      <c r="E40">
        <v>0</v>
      </c>
      <c r="F40">
        <v>0</v>
      </c>
      <c r="G40">
        <v>2</v>
      </c>
      <c r="H40">
        <v>0</v>
      </c>
      <c r="I40">
        <v>0</v>
      </c>
      <c r="J40">
        <v>0</v>
      </c>
      <c r="K40">
        <v>0</v>
      </c>
      <c r="L40">
        <v>0</v>
      </c>
      <c r="M40">
        <f t="shared" si="5"/>
        <v>7</v>
      </c>
      <c r="N40" s="5">
        <f t="shared" si="6"/>
        <v>714</v>
      </c>
      <c r="O40" s="5">
        <f t="shared" si="7"/>
        <v>264</v>
      </c>
      <c r="P40" s="5" t="s">
        <v>202</v>
      </c>
      <c r="Q40" s="5">
        <f t="shared" si="9"/>
        <v>714</v>
      </c>
      <c r="R40" s="5">
        <v>735.42</v>
      </c>
      <c r="S40" s="5">
        <f t="shared" si="8"/>
        <v>750.1283999999999</v>
      </c>
      <c r="T40" t="s">
        <v>171</v>
      </c>
    </row>
    <row r="41" spans="1:20" ht="12.75">
      <c r="A41" t="s">
        <v>8</v>
      </c>
      <c r="B41">
        <v>450</v>
      </c>
      <c r="C41">
        <v>3</v>
      </c>
      <c r="D41">
        <v>2</v>
      </c>
      <c r="E41">
        <v>0</v>
      </c>
      <c r="F41">
        <v>0</v>
      </c>
      <c r="G41">
        <v>2</v>
      </c>
      <c r="H41">
        <v>0</v>
      </c>
      <c r="I41">
        <v>0</v>
      </c>
      <c r="J41">
        <v>0</v>
      </c>
      <c r="K41">
        <v>0</v>
      </c>
      <c r="L41">
        <v>0</v>
      </c>
      <c r="M41">
        <f t="shared" si="5"/>
        <v>7</v>
      </c>
      <c r="N41" s="5">
        <f t="shared" si="6"/>
        <v>714</v>
      </c>
      <c r="O41" s="5">
        <f t="shared" si="7"/>
        <v>264</v>
      </c>
      <c r="P41" s="5" t="s">
        <v>202</v>
      </c>
      <c r="Q41" s="5">
        <f t="shared" si="9"/>
        <v>714</v>
      </c>
      <c r="R41" s="5">
        <v>735.42</v>
      </c>
      <c r="S41" s="5">
        <f t="shared" si="8"/>
        <v>750.1283999999999</v>
      </c>
      <c r="T41" t="s">
        <v>171</v>
      </c>
    </row>
    <row r="42" spans="1:20" ht="12.75">
      <c r="A42" t="s">
        <v>9</v>
      </c>
      <c r="B42">
        <v>450</v>
      </c>
      <c r="C42">
        <v>3</v>
      </c>
      <c r="D42">
        <v>2</v>
      </c>
      <c r="E42">
        <v>0</v>
      </c>
      <c r="F42">
        <v>0</v>
      </c>
      <c r="G42">
        <v>2</v>
      </c>
      <c r="H42">
        <v>0</v>
      </c>
      <c r="I42">
        <v>0</v>
      </c>
      <c r="J42">
        <v>0</v>
      </c>
      <c r="K42">
        <v>0</v>
      </c>
      <c r="L42">
        <v>0</v>
      </c>
      <c r="M42">
        <f t="shared" si="5"/>
        <v>7</v>
      </c>
      <c r="N42" s="5">
        <f t="shared" si="6"/>
        <v>714</v>
      </c>
      <c r="O42" s="5">
        <f t="shared" si="7"/>
        <v>264</v>
      </c>
      <c r="P42" s="5" t="s">
        <v>203</v>
      </c>
      <c r="Q42" s="5">
        <f t="shared" si="9"/>
        <v>714</v>
      </c>
      <c r="R42" s="5">
        <v>735.42</v>
      </c>
      <c r="S42" s="5">
        <f t="shared" si="8"/>
        <v>750.1283999999999</v>
      </c>
      <c r="T42" t="s">
        <v>171</v>
      </c>
    </row>
    <row r="43" spans="1:20" ht="12.75">
      <c r="A43" t="s">
        <v>151</v>
      </c>
      <c r="B43">
        <v>450</v>
      </c>
      <c r="C43">
        <v>3</v>
      </c>
      <c r="D43">
        <v>2</v>
      </c>
      <c r="E43">
        <v>0</v>
      </c>
      <c r="F43">
        <v>0</v>
      </c>
      <c r="G43">
        <v>2</v>
      </c>
      <c r="H43">
        <v>0</v>
      </c>
      <c r="I43">
        <v>0</v>
      </c>
      <c r="J43">
        <v>0</v>
      </c>
      <c r="K43">
        <v>0</v>
      </c>
      <c r="L43">
        <v>0</v>
      </c>
      <c r="M43">
        <f t="shared" si="5"/>
        <v>7</v>
      </c>
      <c r="N43" s="5">
        <f t="shared" si="6"/>
        <v>714</v>
      </c>
      <c r="O43" s="5">
        <f t="shared" si="7"/>
        <v>264</v>
      </c>
      <c r="P43" s="5" t="s">
        <v>204</v>
      </c>
      <c r="Q43" s="5">
        <f t="shared" si="9"/>
        <v>714</v>
      </c>
      <c r="R43" s="5">
        <v>735.42</v>
      </c>
      <c r="S43" s="5">
        <f t="shared" si="8"/>
        <v>750.1283999999999</v>
      </c>
      <c r="T43" t="s">
        <v>171</v>
      </c>
    </row>
    <row r="44" spans="12:19" ht="12.75">
      <c r="L44" t="s">
        <v>97</v>
      </c>
      <c r="N44" s="5" t="s">
        <v>17</v>
      </c>
      <c r="O44" s="5" t="s">
        <v>17</v>
      </c>
      <c r="Q44" s="5">
        <f>SUM(Q30:Q43)</f>
        <v>11612</v>
      </c>
      <c r="R44" s="5">
        <f>SUM(R30:R43)</f>
        <v>11960.36</v>
      </c>
      <c r="S44" s="5">
        <f>SUM(S30:S43)</f>
        <v>12199.567199999996</v>
      </c>
    </row>
    <row r="46" ht="12.75">
      <c r="A46" s="6" t="s">
        <v>149</v>
      </c>
    </row>
    <row r="47" spans="1:20" ht="12.75">
      <c r="A47" t="s">
        <v>1</v>
      </c>
      <c r="B47">
        <v>1820</v>
      </c>
      <c r="C47">
        <v>3</v>
      </c>
      <c r="D47">
        <v>3</v>
      </c>
      <c r="E47">
        <v>0</v>
      </c>
      <c r="F47">
        <v>4</v>
      </c>
      <c r="G47">
        <v>1</v>
      </c>
      <c r="H47">
        <v>1</v>
      </c>
      <c r="I47">
        <v>1</v>
      </c>
      <c r="J47">
        <v>3</v>
      </c>
      <c r="K47">
        <v>0</v>
      </c>
      <c r="L47">
        <v>0</v>
      </c>
      <c r="M47">
        <f aca="true" t="shared" si="10" ref="M47:M58">SUM(C47:L47)</f>
        <v>16</v>
      </c>
      <c r="N47" s="5">
        <f aca="true" t="shared" si="11" ref="N47:N58">+M47*$M$5</f>
        <v>1632</v>
      </c>
      <c r="O47" s="5">
        <f aca="true" t="shared" si="12" ref="O47:O58">+N47-B47</f>
        <v>-188</v>
      </c>
      <c r="P47" s="5" t="s">
        <v>186</v>
      </c>
      <c r="Q47" s="5">
        <v>1820</v>
      </c>
      <c r="R47" s="5">
        <v>1874.6</v>
      </c>
      <c r="S47" s="5">
        <f aca="true" t="shared" si="13" ref="S47:S58">+R47*1.02</f>
        <v>1912.0919999999999</v>
      </c>
      <c r="T47" t="s">
        <v>171</v>
      </c>
    </row>
    <row r="48" spans="1:20" ht="12.75">
      <c r="A48" t="s">
        <v>4</v>
      </c>
      <c r="B48">
        <v>1000</v>
      </c>
      <c r="C48">
        <v>1</v>
      </c>
      <c r="D48">
        <v>4</v>
      </c>
      <c r="E48">
        <v>0</v>
      </c>
      <c r="F48">
        <v>4</v>
      </c>
      <c r="G48">
        <v>0</v>
      </c>
      <c r="H48">
        <v>1</v>
      </c>
      <c r="I48">
        <v>0</v>
      </c>
      <c r="J48">
        <v>0</v>
      </c>
      <c r="K48">
        <v>0</v>
      </c>
      <c r="L48">
        <v>0</v>
      </c>
      <c r="M48">
        <f t="shared" si="10"/>
        <v>10</v>
      </c>
      <c r="N48" s="5">
        <f t="shared" si="11"/>
        <v>1020</v>
      </c>
      <c r="O48" s="5">
        <f t="shared" si="12"/>
        <v>20</v>
      </c>
      <c r="P48" s="5" t="s">
        <v>187</v>
      </c>
      <c r="Q48" s="5">
        <v>1020</v>
      </c>
      <c r="R48" s="5">
        <v>1050.6</v>
      </c>
      <c r="S48" s="5">
        <f t="shared" si="13"/>
        <v>1071.6119999999999</v>
      </c>
      <c r="T48" t="s">
        <v>172</v>
      </c>
    </row>
    <row r="49" spans="1:20" ht="12.75">
      <c r="A49" t="s">
        <v>5</v>
      </c>
      <c r="B49">
        <v>1000</v>
      </c>
      <c r="C49">
        <v>3</v>
      </c>
      <c r="D49">
        <v>2</v>
      </c>
      <c r="E49">
        <v>0</v>
      </c>
      <c r="F49">
        <v>3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f t="shared" si="10"/>
        <v>8</v>
      </c>
      <c r="N49" s="5">
        <f t="shared" si="11"/>
        <v>816</v>
      </c>
      <c r="O49" s="5">
        <f t="shared" si="12"/>
        <v>-184</v>
      </c>
      <c r="P49" s="5" t="s">
        <v>189</v>
      </c>
      <c r="Q49" s="5">
        <f aca="true" t="shared" si="14" ref="Q49:Q58">+N49</f>
        <v>816</v>
      </c>
      <c r="R49" s="5">
        <v>840.48</v>
      </c>
      <c r="S49" s="5">
        <f t="shared" si="13"/>
        <v>857.2896000000001</v>
      </c>
      <c r="T49" t="s">
        <v>172</v>
      </c>
    </row>
    <row r="50" spans="1:20" ht="12.75">
      <c r="A50" t="s">
        <v>5</v>
      </c>
      <c r="B50">
        <v>0</v>
      </c>
      <c r="C50">
        <v>3</v>
      </c>
      <c r="D50">
        <v>2</v>
      </c>
      <c r="E50">
        <v>0</v>
      </c>
      <c r="F50">
        <v>3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f t="shared" si="10"/>
        <v>8</v>
      </c>
      <c r="N50" s="5">
        <f t="shared" si="11"/>
        <v>816</v>
      </c>
      <c r="O50" s="5">
        <f t="shared" si="12"/>
        <v>816</v>
      </c>
      <c r="P50" s="5" t="s">
        <v>189</v>
      </c>
      <c r="Q50" s="5">
        <f t="shared" si="14"/>
        <v>816</v>
      </c>
      <c r="R50" s="5">
        <v>840.48</v>
      </c>
      <c r="S50" s="5">
        <f t="shared" si="13"/>
        <v>857.2896000000001</v>
      </c>
      <c r="T50" t="s">
        <v>172</v>
      </c>
    </row>
    <row r="51" spans="1:20" ht="12.75">
      <c r="A51" t="s">
        <v>14</v>
      </c>
      <c r="B51">
        <v>600</v>
      </c>
      <c r="C51">
        <v>3</v>
      </c>
      <c r="D51">
        <v>1</v>
      </c>
      <c r="E51">
        <v>0</v>
      </c>
      <c r="F51">
        <v>2</v>
      </c>
      <c r="G51">
        <v>0</v>
      </c>
      <c r="H51">
        <v>1</v>
      </c>
      <c r="I51">
        <v>0</v>
      </c>
      <c r="J51">
        <v>0</v>
      </c>
      <c r="K51">
        <v>0</v>
      </c>
      <c r="L51">
        <v>0</v>
      </c>
      <c r="M51">
        <f t="shared" si="10"/>
        <v>7</v>
      </c>
      <c r="N51" s="5">
        <f t="shared" si="11"/>
        <v>714</v>
      </c>
      <c r="O51" s="5">
        <f t="shared" si="12"/>
        <v>114</v>
      </c>
      <c r="P51" s="5" t="s">
        <v>190</v>
      </c>
      <c r="Q51" s="5">
        <f t="shared" si="14"/>
        <v>714</v>
      </c>
      <c r="R51" s="5">
        <v>735.42</v>
      </c>
      <c r="S51" s="5">
        <f t="shared" si="13"/>
        <v>750.1283999999999</v>
      </c>
      <c r="T51" t="s">
        <v>171</v>
      </c>
    </row>
    <row r="52" spans="1:20" ht="12.75">
      <c r="A52" t="s">
        <v>6</v>
      </c>
      <c r="B52">
        <v>450</v>
      </c>
      <c r="C52">
        <v>3</v>
      </c>
      <c r="D52">
        <v>2</v>
      </c>
      <c r="E52">
        <v>0</v>
      </c>
      <c r="F52">
        <v>0</v>
      </c>
      <c r="G52">
        <v>2</v>
      </c>
      <c r="H52">
        <v>0</v>
      </c>
      <c r="I52">
        <v>0</v>
      </c>
      <c r="J52">
        <v>0</v>
      </c>
      <c r="K52">
        <v>0</v>
      </c>
      <c r="L52">
        <v>0</v>
      </c>
      <c r="M52">
        <f t="shared" si="10"/>
        <v>7</v>
      </c>
      <c r="N52" s="5">
        <f t="shared" si="11"/>
        <v>714</v>
      </c>
      <c r="O52" s="5">
        <f t="shared" si="12"/>
        <v>264</v>
      </c>
      <c r="P52" s="5" t="s">
        <v>191</v>
      </c>
      <c r="Q52" s="5">
        <f t="shared" si="14"/>
        <v>714</v>
      </c>
      <c r="R52" s="5">
        <v>735.42</v>
      </c>
      <c r="S52" s="5">
        <f t="shared" si="13"/>
        <v>750.1283999999999</v>
      </c>
      <c r="T52" t="s">
        <v>171</v>
      </c>
    </row>
    <row r="53" spans="1:20" ht="12.75">
      <c r="A53" t="s">
        <v>6</v>
      </c>
      <c r="B53">
        <v>450</v>
      </c>
      <c r="C53">
        <v>3</v>
      </c>
      <c r="D53">
        <v>2</v>
      </c>
      <c r="E53">
        <v>0</v>
      </c>
      <c r="F53">
        <v>0</v>
      </c>
      <c r="G53">
        <v>2</v>
      </c>
      <c r="H53">
        <v>0</v>
      </c>
      <c r="I53">
        <v>0</v>
      </c>
      <c r="J53">
        <v>0</v>
      </c>
      <c r="K53">
        <v>0</v>
      </c>
      <c r="L53">
        <v>0</v>
      </c>
      <c r="M53">
        <f t="shared" si="10"/>
        <v>7</v>
      </c>
      <c r="N53" s="5">
        <f t="shared" si="11"/>
        <v>714</v>
      </c>
      <c r="O53" s="5">
        <f t="shared" si="12"/>
        <v>264</v>
      </c>
      <c r="P53" s="5" t="s">
        <v>191</v>
      </c>
      <c r="Q53" s="5">
        <f t="shared" si="14"/>
        <v>714</v>
      </c>
      <c r="R53" s="5">
        <v>735.42</v>
      </c>
      <c r="S53" s="5">
        <f t="shared" si="13"/>
        <v>750.1283999999999</v>
      </c>
      <c r="T53" t="s">
        <v>171</v>
      </c>
    </row>
    <row r="54" spans="1:20" ht="12.75">
      <c r="A54" t="s">
        <v>152</v>
      </c>
      <c r="B54">
        <v>450</v>
      </c>
      <c r="C54">
        <v>3</v>
      </c>
      <c r="D54">
        <v>2</v>
      </c>
      <c r="E54">
        <v>0</v>
      </c>
      <c r="F54">
        <v>0</v>
      </c>
      <c r="G54">
        <v>2</v>
      </c>
      <c r="H54">
        <v>0</v>
      </c>
      <c r="I54">
        <v>0</v>
      </c>
      <c r="J54">
        <v>0</v>
      </c>
      <c r="K54">
        <v>0</v>
      </c>
      <c r="L54">
        <v>0</v>
      </c>
      <c r="M54">
        <f t="shared" si="10"/>
        <v>7</v>
      </c>
      <c r="N54" s="5">
        <f t="shared" si="11"/>
        <v>714</v>
      </c>
      <c r="O54" s="5">
        <f t="shared" si="12"/>
        <v>264</v>
      </c>
      <c r="P54" s="5" t="s">
        <v>205</v>
      </c>
      <c r="Q54" s="5">
        <f t="shared" si="14"/>
        <v>714</v>
      </c>
      <c r="R54" s="5">
        <v>735.42</v>
      </c>
      <c r="S54" s="5">
        <f t="shared" si="13"/>
        <v>750.1283999999999</v>
      </c>
      <c r="T54" t="s">
        <v>171</v>
      </c>
    </row>
    <row r="55" spans="1:20" ht="12.75">
      <c r="A55" t="s">
        <v>7</v>
      </c>
      <c r="B55">
        <v>450</v>
      </c>
      <c r="C55">
        <v>3</v>
      </c>
      <c r="D55">
        <v>2</v>
      </c>
      <c r="E55">
        <v>0</v>
      </c>
      <c r="F55">
        <v>0</v>
      </c>
      <c r="G55">
        <v>2</v>
      </c>
      <c r="H55">
        <v>0</v>
      </c>
      <c r="I55">
        <v>0</v>
      </c>
      <c r="J55">
        <v>0</v>
      </c>
      <c r="K55">
        <v>0</v>
      </c>
      <c r="L55">
        <v>0</v>
      </c>
      <c r="M55">
        <f t="shared" si="10"/>
        <v>7</v>
      </c>
      <c r="N55" s="5">
        <f t="shared" si="11"/>
        <v>714</v>
      </c>
      <c r="O55" s="5">
        <f t="shared" si="12"/>
        <v>264</v>
      </c>
      <c r="P55" s="5" t="s">
        <v>192</v>
      </c>
      <c r="Q55" s="5">
        <f t="shared" si="14"/>
        <v>714</v>
      </c>
      <c r="R55" s="5">
        <v>735.42</v>
      </c>
      <c r="S55" s="5">
        <f t="shared" si="13"/>
        <v>750.1283999999999</v>
      </c>
      <c r="T55" t="s">
        <v>171</v>
      </c>
    </row>
    <row r="56" spans="1:20" ht="12.75">
      <c r="A56" t="s">
        <v>7</v>
      </c>
      <c r="B56">
        <v>450</v>
      </c>
      <c r="C56">
        <v>3</v>
      </c>
      <c r="D56">
        <v>2</v>
      </c>
      <c r="E56">
        <v>0</v>
      </c>
      <c r="F56">
        <v>0</v>
      </c>
      <c r="G56">
        <v>2</v>
      </c>
      <c r="H56">
        <v>0</v>
      </c>
      <c r="I56">
        <v>0</v>
      </c>
      <c r="J56">
        <v>0</v>
      </c>
      <c r="K56">
        <v>0</v>
      </c>
      <c r="L56">
        <v>0</v>
      </c>
      <c r="M56">
        <f t="shared" si="10"/>
        <v>7</v>
      </c>
      <c r="N56" s="5">
        <f t="shared" si="11"/>
        <v>714</v>
      </c>
      <c r="O56" s="5">
        <f t="shared" si="12"/>
        <v>264</v>
      </c>
      <c r="P56" s="5" t="s">
        <v>192</v>
      </c>
      <c r="Q56" s="5">
        <f t="shared" si="14"/>
        <v>714</v>
      </c>
      <c r="R56" s="5">
        <v>735.42</v>
      </c>
      <c r="S56" s="5">
        <f t="shared" si="13"/>
        <v>750.1283999999999</v>
      </c>
      <c r="T56" t="s">
        <v>171</v>
      </c>
    </row>
    <row r="57" spans="1:20" ht="12.75">
      <c r="A57" t="s">
        <v>9</v>
      </c>
      <c r="B57">
        <v>450</v>
      </c>
      <c r="C57">
        <v>3</v>
      </c>
      <c r="D57">
        <v>2</v>
      </c>
      <c r="E57">
        <v>0</v>
      </c>
      <c r="F57">
        <v>0</v>
      </c>
      <c r="G57">
        <v>2</v>
      </c>
      <c r="H57">
        <v>0</v>
      </c>
      <c r="I57">
        <v>0</v>
      </c>
      <c r="J57">
        <v>0</v>
      </c>
      <c r="K57">
        <v>0</v>
      </c>
      <c r="L57">
        <v>0</v>
      </c>
      <c r="M57">
        <f t="shared" si="10"/>
        <v>7</v>
      </c>
      <c r="N57" s="5">
        <f t="shared" si="11"/>
        <v>714</v>
      </c>
      <c r="O57" s="5">
        <f t="shared" si="12"/>
        <v>264</v>
      </c>
      <c r="P57" s="5" t="s">
        <v>193</v>
      </c>
      <c r="Q57" s="5">
        <f t="shared" si="14"/>
        <v>714</v>
      </c>
      <c r="R57" s="5">
        <v>735.42</v>
      </c>
      <c r="S57" s="5">
        <f t="shared" si="13"/>
        <v>750.1283999999999</v>
      </c>
      <c r="T57" t="s">
        <v>171</v>
      </c>
    </row>
    <row r="58" spans="1:20" ht="12.75">
      <c r="A58" t="s">
        <v>151</v>
      </c>
      <c r="B58">
        <v>450</v>
      </c>
      <c r="C58">
        <v>3</v>
      </c>
      <c r="D58">
        <v>2</v>
      </c>
      <c r="E58">
        <v>0</v>
      </c>
      <c r="F58">
        <v>0</v>
      </c>
      <c r="G58">
        <v>3</v>
      </c>
      <c r="H58">
        <v>0</v>
      </c>
      <c r="I58">
        <v>0</v>
      </c>
      <c r="J58">
        <v>0</v>
      </c>
      <c r="K58">
        <v>0</v>
      </c>
      <c r="L58">
        <v>0</v>
      </c>
      <c r="M58">
        <f t="shared" si="10"/>
        <v>8</v>
      </c>
      <c r="N58" s="5">
        <f t="shared" si="11"/>
        <v>816</v>
      </c>
      <c r="O58" s="5">
        <f t="shared" si="12"/>
        <v>366</v>
      </c>
      <c r="P58" s="5" t="s">
        <v>194</v>
      </c>
      <c r="Q58" s="5">
        <f t="shared" si="14"/>
        <v>816</v>
      </c>
      <c r="R58" s="5">
        <v>840.48</v>
      </c>
      <c r="S58" s="5">
        <f t="shared" si="13"/>
        <v>857.2896000000001</v>
      </c>
      <c r="T58" t="s">
        <v>171</v>
      </c>
    </row>
    <row r="59" spans="12:19" ht="12.75">
      <c r="L59" t="s">
        <v>97</v>
      </c>
      <c r="Q59" s="5">
        <f>SUM(Q47:Q58)</f>
        <v>10286</v>
      </c>
      <c r="R59" s="5">
        <f>SUM(R47:R58)</f>
        <v>10594.58</v>
      </c>
      <c r="S59" s="5">
        <f>SUM(S47:S58)</f>
        <v>10806.471599999997</v>
      </c>
    </row>
    <row r="60" ht="12.75">
      <c r="A60" s="6" t="s">
        <v>150</v>
      </c>
    </row>
    <row r="61" spans="1:20" ht="12.75">
      <c r="A61" t="s">
        <v>1</v>
      </c>
      <c r="B61">
        <v>1820</v>
      </c>
      <c r="C61">
        <v>3</v>
      </c>
      <c r="D61">
        <v>3</v>
      </c>
      <c r="E61">
        <v>0</v>
      </c>
      <c r="F61">
        <v>4</v>
      </c>
      <c r="G61">
        <v>1</v>
      </c>
      <c r="H61">
        <v>1</v>
      </c>
      <c r="I61">
        <v>1</v>
      </c>
      <c r="J61">
        <v>3</v>
      </c>
      <c r="K61">
        <v>0</v>
      </c>
      <c r="L61">
        <v>0</v>
      </c>
      <c r="M61">
        <f aca="true" t="shared" si="15" ref="M61:M72">SUM(C61:L61)</f>
        <v>16</v>
      </c>
      <c r="N61" s="5">
        <f aca="true" t="shared" si="16" ref="N61:N72">+M61*$M$5</f>
        <v>1632</v>
      </c>
      <c r="O61" s="5">
        <f aca="true" t="shared" si="17" ref="O61:O72">+N61-B61</f>
        <v>-188</v>
      </c>
      <c r="P61" s="5" t="s">
        <v>186</v>
      </c>
      <c r="Q61" s="5">
        <v>1820</v>
      </c>
      <c r="R61" s="5">
        <v>1874.6</v>
      </c>
      <c r="S61" s="5">
        <f aca="true" t="shared" si="18" ref="S61:S72">+R61*1.02</f>
        <v>1912.0919999999999</v>
      </c>
      <c r="T61" t="s">
        <v>171</v>
      </c>
    </row>
    <row r="62" spans="1:20" ht="12.75">
      <c r="A62" t="s">
        <v>4</v>
      </c>
      <c r="B62">
        <v>1000</v>
      </c>
      <c r="C62">
        <v>1</v>
      </c>
      <c r="D62">
        <v>4</v>
      </c>
      <c r="E62">
        <v>0</v>
      </c>
      <c r="F62">
        <v>4</v>
      </c>
      <c r="G62">
        <v>0</v>
      </c>
      <c r="H62">
        <v>1</v>
      </c>
      <c r="I62">
        <v>0</v>
      </c>
      <c r="J62">
        <v>0</v>
      </c>
      <c r="K62">
        <v>0</v>
      </c>
      <c r="L62">
        <v>0</v>
      </c>
      <c r="M62">
        <f t="shared" si="15"/>
        <v>10</v>
      </c>
      <c r="N62" s="5">
        <f t="shared" si="16"/>
        <v>1020</v>
      </c>
      <c r="O62" s="5">
        <f t="shared" si="17"/>
        <v>20</v>
      </c>
      <c r="P62" s="5" t="s">
        <v>187</v>
      </c>
      <c r="Q62" s="5">
        <v>1020</v>
      </c>
      <c r="R62" s="5">
        <v>1050.6</v>
      </c>
      <c r="S62" s="5">
        <f t="shared" si="18"/>
        <v>1071.6119999999999</v>
      </c>
      <c r="T62" t="s">
        <v>172</v>
      </c>
    </row>
    <row r="63" spans="1:20" ht="12.75">
      <c r="A63" t="s">
        <v>173</v>
      </c>
      <c r="B63">
        <v>1400</v>
      </c>
      <c r="C63">
        <v>3</v>
      </c>
      <c r="D63">
        <v>3</v>
      </c>
      <c r="E63">
        <v>0</v>
      </c>
      <c r="F63">
        <v>4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f t="shared" si="15"/>
        <v>10</v>
      </c>
      <c r="N63" s="5">
        <f t="shared" si="16"/>
        <v>1020</v>
      </c>
      <c r="O63" s="5">
        <f t="shared" si="17"/>
        <v>-380</v>
      </c>
      <c r="P63" s="5" t="s">
        <v>270</v>
      </c>
      <c r="Q63" s="5">
        <f>1400*1.02</f>
        <v>1428</v>
      </c>
      <c r="R63" s="5">
        <v>1470.84</v>
      </c>
      <c r="S63" s="5">
        <f t="shared" si="18"/>
        <v>1500.2567999999999</v>
      </c>
      <c r="T63" t="s">
        <v>172</v>
      </c>
    </row>
    <row r="64" spans="1:20" ht="12.75">
      <c r="A64" t="s">
        <v>257</v>
      </c>
      <c r="B64">
        <v>500</v>
      </c>
      <c r="C64">
        <v>3</v>
      </c>
      <c r="D64">
        <v>3</v>
      </c>
      <c r="E64">
        <v>0</v>
      </c>
      <c r="F64">
        <v>4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f t="shared" si="15"/>
        <v>10</v>
      </c>
      <c r="N64" s="5">
        <f t="shared" si="16"/>
        <v>1020</v>
      </c>
      <c r="O64" s="5">
        <f t="shared" si="17"/>
        <v>520</v>
      </c>
      <c r="P64" s="5" t="s">
        <v>269</v>
      </c>
      <c r="Q64" s="5">
        <v>1428</v>
      </c>
      <c r="R64" s="5">
        <v>1470.84</v>
      </c>
      <c r="S64" s="5">
        <f t="shared" si="18"/>
        <v>1500.2567999999999</v>
      </c>
      <c r="T64" t="s">
        <v>178</v>
      </c>
    </row>
    <row r="65" spans="1:20" ht="12.75">
      <c r="A65" t="s">
        <v>18</v>
      </c>
      <c r="B65">
        <v>1000</v>
      </c>
      <c r="C65">
        <v>3</v>
      </c>
      <c r="D65">
        <v>2</v>
      </c>
      <c r="E65">
        <v>0</v>
      </c>
      <c r="F65">
        <v>3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f t="shared" si="15"/>
        <v>8</v>
      </c>
      <c r="N65" s="5">
        <f t="shared" si="16"/>
        <v>816</v>
      </c>
      <c r="O65" s="5">
        <f t="shared" si="17"/>
        <v>-184</v>
      </c>
      <c r="P65" s="5" t="s">
        <v>188</v>
      </c>
      <c r="Q65" s="5">
        <f aca="true" t="shared" si="19" ref="Q65:Q72">+N65</f>
        <v>816</v>
      </c>
      <c r="R65" s="5">
        <v>840.48</v>
      </c>
      <c r="S65" s="5">
        <f t="shared" si="18"/>
        <v>857.2896000000001</v>
      </c>
      <c r="T65" t="s">
        <v>172</v>
      </c>
    </row>
    <row r="66" spans="1:20" ht="12.75">
      <c r="A66" t="s">
        <v>14</v>
      </c>
      <c r="B66">
        <v>600</v>
      </c>
      <c r="C66">
        <v>3</v>
      </c>
      <c r="D66">
        <v>1</v>
      </c>
      <c r="E66">
        <v>0</v>
      </c>
      <c r="F66">
        <v>2</v>
      </c>
      <c r="G66">
        <v>0</v>
      </c>
      <c r="H66">
        <v>1</v>
      </c>
      <c r="I66">
        <v>1</v>
      </c>
      <c r="J66">
        <v>1</v>
      </c>
      <c r="K66">
        <v>0</v>
      </c>
      <c r="L66">
        <v>0</v>
      </c>
      <c r="M66">
        <f t="shared" si="15"/>
        <v>9</v>
      </c>
      <c r="N66" s="5">
        <f t="shared" si="16"/>
        <v>918</v>
      </c>
      <c r="O66" s="5">
        <f t="shared" si="17"/>
        <v>318</v>
      </c>
      <c r="P66" s="5" t="s">
        <v>190</v>
      </c>
      <c r="Q66" s="5">
        <f t="shared" si="19"/>
        <v>918</v>
      </c>
      <c r="R66" s="5">
        <v>945.54</v>
      </c>
      <c r="S66" s="5">
        <f t="shared" si="18"/>
        <v>964.4508</v>
      </c>
      <c r="T66" t="s">
        <v>171</v>
      </c>
    </row>
    <row r="67" spans="1:20" ht="12.75">
      <c r="A67" t="s">
        <v>6</v>
      </c>
      <c r="B67">
        <v>450</v>
      </c>
      <c r="C67">
        <v>3</v>
      </c>
      <c r="D67">
        <v>2</v>
      </c>
      <c r="E67">
        <v>0</v>
      </c>
      <c r="F67">
        <v>0</v>
      </c>
      <c r="G67">
        <v>2</v>
      </c>
      <c r="H67">
        <v>0</v>
      </c>
      <c r="I67">
        <v>0</v>
      </c>
      <c r="J67">
        <v>0</v>
      </c>
      <c r="K67">
        <v>0</v>
      </c>
      <c r="L67">
        <v>0</v>
      </c>
      <c r="M67">
        <f t="shared" si="15"/>
        <v>7</v>
      </c>
      <c r="N67" s="5">
        <f t="shared" si="16"/>
        <v>714</v>
      </c>
      <c r="O67" s="5">
        <f t="shared" si="17"/>
        <v>264</v>
      </c>
      <c r="P67" s="5" t="s">
        <v>191</v>
      </c>
      <c r="Q67" s="5">
        <f t="shared" si="19"/>
        <v>714</v>
      </c>
      <c r="R67" s="5">
        <v>735.42</v>
      </c>
      <c r="S67" s="5">
        <f t="shared" si="18"/>
        <v>750.1283999999999</v>
      </c>
      <c r="T67" t="s">
        <v>171</v>
      </c>
    </row>
    <row r="68" spans="1:20" ht="12.75">
      <c r="A68" t="s">
        <v>6</v>
      </c>
      <c r="B68">
        <v>450</v>
      </c>
      <c r="C68">
        <v>3</v>
      </c>
      <c r="D68">
        <v>2</v>
      </c>
      <c r="E68">
        <v>0</v>
      </c>
      <c r="F68">
        <v>0</v>
      </c>
      <c r="G68">
        <v>2</v>
      </c>
      <c r="H68">
        <v>0</v>
      </c>
      <c r="I68">
        <v>0</v>
      </c>
      <c r="J68">
        <v>0</v>
      </c>
      <c r="K68">
        <v>0</v>
      </c>
      <c r="L68">
        <v>0</v>
      </c>
      <c r="M68">
        <f t="shared" si="15"/>
        <v>7</v>
      </c>
      <c r="N68" s="5">
        <f t="shared" si="16"/>
        <v>714</v>
      </c>
      <c r="O68" s="5">
        <f t="shared" si="17"/>
        <v>264</v>
      </c>
      <c r="P68" s="5" t="s">
        <v>191</v>
      </c>
      <c r="Q68" s="5">
        <f t="shared" si="19"/>
        <v>714</v>
      </c>
      <c r="R68" s="5">
        <v>735.42</v>
      </c>
      <c r="S68" s="5">
        <f t="shared" si="18"/>
        <v>750.1283999999999</v>
      </c>
      <c r="T68" t="s">
        <v>171</v>
      </c>
    </row>
    <row r="69" spans="1:20" ht="12.75">
      <c r="A69" t="s">
        <v>7</v>
      </c>
      <c r="B69">
        <v>450</v>
      </c>
      <c r="C69">
        <v>3</v>
      </c>
      <c r="D69">
        <v>2</v>
      </c>
      <c r="E69">
        <v>0</v>
      </c>
      <c r="F69">
        <v>0</v>
      </c>
      <c r="G69">
        <v>2</v>
      </c>
      <c r="H69">
        <v>0</v>
      </c>
      <c r="I69">
        <v>0</v>
      </c>
      <c r="J69">
        <v>0</v>
      </c>
      <c r="K69">
        <v>0</v>
      </c>
      <c r="L69">
        <v>0</v>
      </c>
      <c r="M69">
        <f t="shared" si="15"/>
        <v>7</v>
      </c>
      <c r="N69" s="5">
        <f t="shared" si="16"/>
        <v>714</v>
      </c>
      <c r="O69" s="5">
        <f t="shared" si="17"/>
        <v>264</v>
      </c>
      <c r="P69" s="5" t="s">
        <v>205</v>
      </c>
      <c r="Q69" s="5">
        <f t="shared" si="19"/>
        <v>714</v>
      </c>
      <c r="R69" s="5">
        <v>735.42</v>
      </c>
      <c r="S69" s="5">
        <f t="shared" si="18"/>
        <v>750.1283999999999</v>
      </c>
      <c r="T69" t="s">
        <v>171</v>
      </c>
    </row>
    <row r="70" spans="1:20" ht="12.75">
      <c r="A70" t="s">
        <v>7</v>
      </c>
      <c r="B70">
        <v>450</v>
      </c>
      <c r="C70">
        <v>3</v>
      </c>
      <c r="D70">
        <v>2</v>
      </c>
      <c r="E70">
        <v>0</v>
      </c>
      <c r="F70">
        <v>0</v>
      </c>
      <c r="G70">
        <v>2</v>
      </c>
      <c r="H70">
        <v>0</v>
      </c>
      <c r="I70">
        <v>0</v>
      </c>
      <c r="J70">
        <v>0</v>
      </c>
      <c r="K70">
        <v>0</v>
      </c>
      <c r="L70">
        <v>0</v>
      </c>
      <c r="M70">
        <f t="shared" si="15"/>
        <v>7</v>
      </c>
      <c r="N70" s="5">
        <f t="shared" si="16"/>
        <v>714</v>
      </c>
      <c r="O70" s="5">
        <f t="shared" si="17"/>
        <v>264</v>
      </c>
      <c r="P70" s="5" t="s">
        <v>192</v>
      </c>
      <c r="Q70" s="5">
        <f t="shared" si="19"/>
        <v>714</v>
      </c>
      <c r="R70" s="5">
        <v>735.42</v>
      </c>
      <c r="S70" s="5">
        <f t="shared" si="18"/>
        <v>750.1283999999999</v>
      </c>
      <c r="T70" t="s">
        <v>171</v>
      </c>
    </row>
    <row r="71" spans="1:20" ht="12.75">
      <c r="A71" t="s">
        <v>9</v>
      </c>
      <c r="B71">
        <v>450</v>
      </c>
      <c r="C71">
        <v>3</v>
      </c>
      <c r="D71">
        <v>2</v>
      </c>
      <c r="E71">
        <v>0</v>
      </c>
      <c r="F71">
        <v>0</v>
      </c>
      <c r="G71">
        <v>2</v>
      </c>
      <c r="H71">
        <v>0</v>
      </c>
      <c r="I71">
        <v>0</v>
      </c>
      <c r="J71">
        <v>0</v>
      </c>
      <c r="K71">
        <v>0</v>
      </c>
      <c r="L71">
        <v>0</v>
      </c>
      <c r="M71">
        <f t="shared" si="15"/>
        <v>7</v>
      </c>
      <c r="N71" s="5">
        <f t="shared" si="16"/>
        <v>714</v>
      </c>
      <c r="O71" s="5">
        <f t="shared" si="17"/>
        <v>264</v>
      </c>
      <c r="P71" s="5" t="s">
        <v>193</v>
      </c>
      <c r="Q71" s="5">
        <f t="shared" si="19"/>
        <v>714</v>
      </c>
      <c r="R71" s="5">
        <v>735.42</v>
      </c>
      <c r="S71" s="5">
        <f t="shared" si="18"/>
        <v>750.1283999999999</v>
      </c>
      <c r="T71" t="s">
        <v>171</v>
      </c>
    </row>
    <row r="72" spans="1:20" ht="12.75">
      <c r="A72" t="s">
        <v>151</v>
      </c>
      <c r="B72">
        <v>450</v>
      </c>
      <c r="C72">
        <v>3</v>
      </c>
      <c r="D72">
        <v>2</v>
      </c>
      <c r="E72">
        <v>0</v>
      </c>
      <c r="F72">
        <v>0</v>
      </c>
      <c r="G72">
        <v>2</v>
      </c>
      <c r="H72">
        <v>0</v>
      </c>
      <c r="I72">
        <v>0</v>
      </c>
      <c r="J72">
        <v>0</v>
      </c>
      <c r="K72">
        <v>0</v>
      </c>
      <c r="L72">
        <v>0</v>
      </c>
      <c r="M72">
        <f t="shared" si="15"/>
        <v>7</v>
      </c>
      <c r="N72" s="5">
        <f t="shared" si="16"/>
        <v>714</v>
      </c>
      <c r="O72" s="5">
        <f t="shared" si="17"/>
        <v>264</v>
      </c>
      <c r="P72" s="5" t="s">
        <v>194</v>
      </c>
      <c r="Q72" s="5">
        <f t="shared" si="19"/>
        <v>714</v>
      </c>
      <c r="R72" s="5">
        <v>735.42</v>
      </c>
      <c r="S72" s="5">
        <f t="shared" si="18"/>
        <v>750.1283999999999</v>
      </c>
      <c r="T72" t="s">
        <v>171</v>
      </c>
    </row>
    <row r="73" spans="12:19" ht="12.75">
      <c r="L73" t="s">
        <v>97</v>
      </c>
      <c r="N73" s="5" t="s">
        <v>17</v>
      </c>
      <c r="O73" s="5" t="s">
        <v>17</v>
      </c>
      <c r="Q73" s="5">
        <f>SUM(Q61:Q72)</f>
        <v>11714</v>
      </c>
      <c r="R73" s="5">
        <f>SUM(R61:R72)</f>
        <v>12065.42</v>
      </c>
      <c r="S73" s="5">
        <f>SUM(S61:S72)</f>
        <v>12306.728399999998</v>
      </c>
    </row>
    <row r="75" ht="12.75">
      <c r="A75" s="6" t="s">
        <v>176</v>
      </c>
    </row>
    <row r="76" spans="1:20" ht="12.75">
      <c r="A76" t="s">
        <v>10</v>
      </c>
      <c r="B76">
        <v>500</v>
      </c>
      <c r="C76">
        <v>3</v>
      </c>
      <c r="D76">
        <v>1</v>
      </c>
      <c r="E76">
        <v>0</v>
      </c>
      <c r="F76">
        <v>2</v>
      </c>
      <c r="G76">
        <v>0</v>
      </c>
      <c r="H76">
        <v>1</v>
      </c>
      <c r="I76">
        <v>1</v>
      </c>
      <c r="J76">
        <v>1</v>
      </c>
      <c r="K76">
        <v>0</v>
      </c>
      <c r="L76">
        <v>0</v>
      </c>
      <c r="M76">
        <f aca="true" t="shared" si="20" ref="M76:M82">SUM(C76:L76)</f>
        <v>9</v>
      </c>
      <c r="N76" s="5">
        <f aca="true" t="shared" si="21" ref="N76:N82">+M76*$M$5</f>
        <v>918</v>
      </c>
      <c r="O76" s="5">
        <f>+N76-B76</f>
        <v>418</v>
      </c>
      <c r="P76" s="5" t="s">
        <v>206</v>
      </c>
      <c r="Q76" s="5">
        <f aca="true" t="shared" si="22" ref="Q76:Q82">+N76</f>
        <v>918</v>
      </c>
      <c r="R76" s="5">
        <v>945.54</v>
      </c>
      <c r="S76" s="5">
        <f aca="true" t="shared" si="23" ref="S76:S82">+R76*1.02</f>
        <v>964.4508</v>
      </c>
      <c r="T76" t="s">
        <v>170</v>
      </c>
    </row>
    <row r="77" spans="1:20" ht="12.75">
      <c r="A77" t="s">
        <v>50</v>
      </c>
      <c r="B77" t="s">
        <v>52</v>
      </c>
      <c r="C77">
        <v>3</v>
      </c>
      <c r="D77">
        <v>1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f t="shared" si="20"/>
        <v>4</v>
      </c>
      <c r="N77" s="5">
        <f t="shared" si="21"/>
        <v>408</v>
      </c>
      <c r="O77" s="5">
        <f>+N77</f>
        <v>408</v>
      </c>
      <c r="P77" s="5" t="s">
        <v>181</v>
      </c>
      <c r="Q77" s="5">
        <f t="shared" si="22"/>
        <v>408</v>
      </c>
      <c r="R77" s="5">
        <v>420.24</v>
      </c>
      <c r="S77" s="5">
        <f t="shared" si="23"/>
        <v>428.64480000000003</v>
      </c>
      <c r="T77" t="s">
        <v>170</v>
      </c>
    </row>
    <row r="78" spans="1:20" ht="12.75">
      <c r="A78" t="s">
        <v>11</v>
      </c>
      <c r="B78">
        <v>525</v>
      </c>
      <c r="C78">
        <v>3</v>
      </c>
      <c r="D78">
        <v>1</v>
      </c>
      <c r="E78">
        <v>0</v>
      </c>
      <c r="F78">
        <v>2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f t="shared" si="20"/>
        <v>6</v>
      </c>
      <c r="N78" s="5">
        <f t="shared" si="21"/>
        <v>612</v>
      </c>
      <c r="O78" s="5">
        <f>+N78-B78</f>
        <v>87</v>
      </c>
      <c r="P78" s="5" t="s">
        <v>207</v>
      </c>
      <c r="Q78" s="5">
        <f t="shared" si="22"/>
        <v>612</v>
      </c>
      <c r="R78" s="5">
        <v>630.36</v>
      </c>
      <c r="S78" s="5">
        <f t="shared" si="23"/>
        <v>642.9672</v>
      </c>
      <c r="T78" t="s">
        <v>170</v>
      </c>
    </row>
    <row r="79" spans="1:20" ht="12.75">
      <c r="A79" t="s">
        <v>12</v>
      </c>
      <c r="B79">
        <v>525</v>
      </c>
      <c r="C79">
        <v>3</v>
      </c>
      <c r="D79">
        <v>1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f t="shared" si="20"/>
        <v>6</v>
      </c>
      <c r="N79" s="5">
        <f t="shared" si="21"/>
        <v>612</v>
      </c>
      <c r="O79" s="5">
        <f>+N79-B79</f>
        <v>87</v>
      </c>
      <c r="P79" s="5" t="s">
        <v>208</v>
      </c>
      <c r="Q79" s="5">
        <f t="shared" si="22"/>
        <v>612</v>
      </c>
      <c r="R79" s="5">
        <v>630.36</v>
      </c>
      <c r="S79" s="5">
        <f t="shared" si="23"/>
        <v>642.9672</v>
      </c>
      <c r="T79" t="s">
        <v>170</v>
      </c>
    </row>
    <row r="80" spans="1:20" ht="12.75">
      <c r="A80" t="s">
        <v>13</v>
      </c>
      <c r="B80">
        <v>525</v>
      </c>
      <c r="C80">
        <v>3</v>
      </c>
      <c r="D80">
        <v>1</v>
      </c>
      <c r="E80">
        <v>0</v>
      </c>
      <c r="F80">
        <v>1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>
        <f t="shared" si="20"/>
        <v>7</v>
      </c>
      <c r="N80" s="5">
        <f t="shared" si="21"/>
        <v>714</v>
      </c>
      <c r="O80" s="5">
        <f>+N80-B80</f>
        <v>189</v>
      </c>
      <c r="P80" s="5" t="s">
        <v>209</v>
      </c>
      <c r="Q80" s="5">
        <f t="shared" si="22"/>
        <v>714</v>
      </c>
      <c r="R80" s="5">
        <v>735.42</v>
      </c>
      <c r="S80" s="5">
        <f t="shared" si="23"/>
        <v>750.1283999999999</v>
      </c>
      <c r="T80" t="s">
        <v>170</v>
      </c>
    </row>
    <row r="81" spans="1:20" ht="12.75">
      <c r="A81" t="s">
        <v>15</v>
      </c>
      <c r="B81">
        <v>450</v>
      </c>
      <c r="C81">
        <v>3</v>
      </c>
      <c r="D81">
        <v>1</v>
      </c>
      <c r="E81">
        <v>0</v>
      </c>
      <c r="F81">
        <v>3</v>
      </c>
      <c r="G81">
        <v>0</v>
      </c>
      <c r="H81">
        <v>0</v>
      </c>
      <c r="I81">
        <v>1</v>
      </c>
      <c r="J81">
        <v>3</v>
      </c>
      <c r="K81">
        <v>0</v>
      </c>
      <c r="L81">
        <v>0</v>
      </c>
      <c r="M81">
        <f t="shared" si="20"/>
        <v>11</v>
      </c>
      <c r="N81" s="5">
        <f t="shared" si="21"/>
        <v>1122</v>
      </c>
      <c r="O81" s="5">
        <f>+N81-B81</f>
        <v>672</v>
      </c>
      <c r="P81" s="5" t="s">
        <v>210</v>
      </c>
      <c r="Q81" s="5">
        <f t="shared" si="22"/>
        <v>1122</v>
      </c>
      <c r="R81" s="5">
        <v>1155.66</v>
      </c>
      <c r="S81" s="5">
        <f t="shared" si="23"/>
        <v>1178.7732</v>
      </c>
      <c r="T81" t="s">
        <v>170</v>
      </c>
    </row>
    <row r="82" spans="1:20" ht="12.75">
      <c r="A82" t="s">
        <v>16</v>
      </c>
      <c r="B82">
        <v>250</v>
      </c>
      <c r="C82">
        <v>3</v>
      </c>
      <c r="D82">
        <v>1</v>
      </c>
      <c r="E82">
        <v>0</v>
      </c>
      <c r="F82">
        <v>3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f t="shared" si="20"/>
        <v>7</v>
      </c>
      <c r="N82" s="5">
        <f t="shared" si="21"/>
        <v>714</v>
      </c>
      <c r="O82" s="5">
        <f>+N82-B82</f>
        <v>464</v>
      </c>
      <c r="P82" s="5" t="s">
        <v>211</v>
      </c>
      <c r="Q82" s="5">
        <f t="shared" si="22"/>
        <v>714</v>
      </c>
      <c r="R82" s="5">
        <v>735.42</v>
      </c>
      <c r="S82" s="5">
        <f t="shared" si="23"/>
        <v>750.1283999999999</v>
      </c>
      <c r="T82" t="s">
        <v>170</v>
      </c>
    </row>
    <row r="83" spans="12:19" ht="12.75">
      <c r="L83" t="s">
        <v>97</v>
      </c>
      <c r="N83" s="5" t="s">
        <v>17</v>
      </c>
      <c r="O83" s="5" t="s">
        <v>17</v>
      </c>
      <c r="Q83" s="5">
        <f>SUM(Q76:Q82)</f>
        <v>5100</v>
      </c>
      <c r="R83" s="5">
        <f>SUM(R76:R82)</f>
        <v>5253</v>
      </c>
      <c r="S83" s="5">
        <f>SUM(S76:S82)</f>
        <v>5358.0599999999995</v>
      </c>
    </row>
    <row r="84" spans="12:19" ht="12.75">
      <c r="L84" t="s">
        <v>174</v>
      </c>
      <c r="N84" s="5" t="s">
        <v>17</v>
      </c>
      <c r="Q84" s="5">
        <f>+Q83*2</f>
        <v>10200</v>
      </c>
      <c r="R84" s="5">
        <f>+R83*2</f>
        <v>10506</v>
      </c>
      <c r="S84" s="5">
        <f>+S83*2</f>
        <v>10716.119999999999</v>
      </c>
    </row>
    <row r="85" ht="12.75">
      <c r="A85" s="6" t="s">
        <v>175</v>
      </c>
    </row>
    <row r="86" spans="1:20" ht="12.75">
      <c r="A86" t="s">
        <v>177</v>
      </c>
      <c r="B86" t="s">
        <v>52</v>
      </c>
      <c r="C86">
        <v>3</v>
      </c>
      <c r="D86">
        <v>1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f aca="true" t="shared" si="24" ref="M86:M91">SUM(C86:L86)</f>
        <v>4</v>
      </c>
      <c r="N86" s="5">
        <f aca="true" t="shared" si="25" ref="N86:N91">+M86*$M$5</f>
        <v>408</v>
      </c>
      <c r="O86" s="5">
        <f>+N86</f>
        <v>408</v>
      </c>
      <c r="P86" s="5" t="s">
        <v>206</v>
      </c>
      <c r="Q86" s="5">
        <v>918</v>
      </c>
      <c r="R86" s="5">
        <v>945.54</v>
      </c>
      <c r="S86" s="5">
        <f aca="true" t="shared" si="26" ref="S86:S91">+R86*1.02</f>
        <v>964.4508</v>
      </c>
      <c r="T86" t="s">
        <v>170</v>
      </c>
    </row>
    <row r="87" spans="1:20" ht="12.75">
      <c r="A87" t="s">
        <v>11</v>
      </c>
      <c r="B87">
        <v>525</v>
      </c>
      <c r="C87">
        <v>3</v>
      </c>
      <c r="D87">
        <v>1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f t="shared" si="24"/>
        <v>6</v>
      </c>
      <c r="N87" s="5">
        <f t="shared" si="25"/>
        <v>612</v>
      </c>
      <c r="O87" s="5">
        <f>+N87-B87</f>
        <v>87</v>
      </c>
      <c r="P87" s="5" t="s">
        <v>207</v>
      </c>
      <c r="Q87" s="5">
        <f>+N87</f>
        <v>612</v>
      </c>
      <c r="R87" s="5">
        <v>630.36</v>
      </c>
      <c r="S87" s="5">
        <f t="shared" si="26"/>
        <v>642.9672</v>
      </c>
      <c r="T87" t="s">
        <v>170</v>
      </c>
    </row>
    <row r="88" spans="1:20" ht="12.75">
      <c r="A88" t="s">
        <v>12</v>
      </c>
      <c r="B88">
        <v>525</v>
      </c>
      <c r="C88">
        <v>3</v>
      </c>
      <c r="D88">
        <v>1</v>
      </c>
      <c r="E88">
        <v>0</v>
      </c>
      <c r="F88">
        <v>2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f t="shared" si="24"/>
        <v>6</v>
      </c>
      <c r="N88" s="5">
        <f t="shared" si="25"/>
        <v>612</v>
      </c>
      <c r="O88" s="5">
        <f>+N88-B88</f>
        <v>87</v>
      </c>
      <c r="P88" s="5" t="s">
        <v>208</v>
      </c>
      <c r="Q88" s="5">
        <f>+N88</f>
        <v>612</v>
      </c>
      <c r="R88" s="5">
        <v>630.36</v>
      </c>
      <c r="S88" s="5">
        <f t="shared" si="26"/>
        <v>642.9672</v>
      </c>
      <c r="T88" t="s">
        <v>170</v>
      </c>
    </row>
    <row r="89" spans="1:20" ht="12.75">
      <c r="A89" t="s">
        <v>13</v>
      </c>
      <c r="B89">
        <v>525</v>
      </c>
      <c r="C89">
        <v>3</v>
      </c>
      <c r="D89">
        <v>1</v>
      </c>
      <c r="E89">
        <v>0</v>
      </c>
      <c r="F89">
        <v>1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>
        <f t="shared" si="24"/>
        <v>7</v>
      </c>
      <c r="N89" s="5">
        <f t="shared" si="25"/>
        <v>714</v>
      </c>
      <c r="O89" s="5">
        <f>+N89-B89</f>
        <v>189</v>
      </c>
      <c r="P89" s="5" t="s">
        <v>209</v>
      </c>
      <c r="Q89" s="5">
        <f>+N89</f>
        <v>714</v>
      </c>
      <c r="R89" s="5">
        <v>735.42</v>
      </c>
      <c r="S89" s="5">
        <f t="shared" si="26"/>
        <v>750.1283999999999</v>
      </c>
      <c r="T89" t="s">
        <v>170</v>
      </c>
    </row>
    <row r="90" spans="1:20" ht="12.75">
      <c r="A90" t="s">
        <v>15</v>
      </c>
      <c r="B90">
        <v>450</v>
      </c>
      <c r="C90">
        <v>3</v>
      </c>
      <c r="D90">
        <v>1</v>
      </c>
      <c r="E90">
        <v>0</v>
      </c>
      <c r="F90">
        <v>3</v>
      </c>
      <c r="G90">
        <v>0</v>
      </c>
      <c r="H90">
        <v>0</v>
      </c>
      <c r="I90">
        <v>1</v>
      </c>
      <c r="J90">
        <v>3</v>
      </c>
      <c r="K90">
        <v>0</v>
      </c>
      <c r="L90">
        <v>0</v>
      </c>
      <c r="M90">
        <f t="shared" si="24"/>
        <v>11</v>
      </c>
      <c r="N90" s="5">
        <f t="shared" si="25"/>
        <v>1122</v>
      </c>
      <c r="O90" s="5">
        <f>+N90-B90</f>
        <v>672</v>
      </c>
      <c r="P90" s="5" t="s">
        <v>210</v>
      </c>
      <c r="Q90" s="5">
        <f>+N90</f>
        <v>1122</v>
      </c>
      <c r="R90" s="5">
        <v>1155.66</v>
      </c>
      <c r="S90" s="5">
        <f t="shared" si="26"/>
        <v>1178.7732</v>
      </c>
      <c r="T90" t="s">
        <v>170</v>
      </c>
    </row>
    <row r="91" spans="1:20" ht="12.75">
      <c r="A91" t="s">
        <v>16</v>
      </c>
      <c r="B91">
        <v>250</v>
      </c>
      <c r="C91">
        <v>3</v>
      </c>
      <c r="D91">
        <v>1</v>
      </c>
      <c r="E91">
        <v>0</v>
      </c>
      <c r="F91">
        <v>3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f t="shared" si="24"/>
        <v>7</v>
      </c>
      <c r="N91" s="5">
        <f t="shared" si="25"/>
        <v>714</v>
      </c>
      <c r="O91" s="5">
        <f>+N91-B91</f>
        <v>464</v>
      </c>
      <c r="P91" s="5" t="s">
        <v>211</v>
      </c>
      <c r="Q91" s="5">
        <f>+N91</f>
        <v>714</v>
      </c>
      <c r="R91" s="5">
        <v>735.42</v>
      </c>
      <c r="S91" s="5">
        <f t="shared" si="26"/>
        <v>750.1283999999999</v>
      </c>
      <c r="T91" t="s">
        <v>170</v>
      </c>
    </row>
    <row r="92" spans="12:19" ht="12.75">
      <c r="L92" t="s">
        <v>97</v>
      </c>
      <c r="N92" s="5" t="s">
        <v>17</v>
      </c>
      <c r="O92" s="5" t="s">
        <v>17</v>
      </c>
      <c r="Q92" s="5">
        <f>SUM(Q86:Q91)</f>
        <v>4692</v>
      </c>
      <c r="R92" s="5">
        <f>SUM(R86:R91)</f>
        <v>4832.76</v>
      </c>
      <c r="S92" s="5">
        <f>SUM(S86:S91)</f>
        <v>4929.4151999999995</v>
      </c>
    </row>
    <row r="95" ht="12.75">
      <c r="A95" s="6" t="s">
        <v>157</v>
      </c>
    </row>
    <row r="96" spans="1:20" ht="12.75">
      <c r="A96" t="s">
        <v>1</v>
      </c>
      <c r="B96">
        <v>5500</v>
      </c>
      <c r="C96">
        <v>3</v>
      </c>
      <c r="D96">
        <v>5</v>
      </c>
      <c r="E96">
        <v>0</v>
      </c>
      <c r="F96">
        <v>5</v>
      </c>
      <c r="G96">
        <v>1</v>
      </c>
      <c r="H96">
        <v>1</v>
      </c>
      <c r="I96">
        <v>1</v>
      </c>
      <c r="J96">
        <v>3</v>
      </c>
      <c r="K96">
        <v>0</v>
      </c>
      <c r="L96">
        <v>0</v>
      </c>
      <c r="M96">
        <f aca="true" t="shared" si="27" ref="M96:M116">SUM(C96:L96)</f>
        <v>19</v>
      </c>
      <c r="N96" s="5">
        <f aca="true" t="shared" si="28" ref="N96:N116">+M96*$M$5</f>
        <v>1938</v>
      </c>
      <c r="O96" s="5">
        <f aca="true" t="shared" si="29" ref="O96:O116">+N96-B96</f>
        <v>-3562</v>
      </c>
      <c r="P96" s="5" t="s">
        <v>186</v>
      </c>
      <c r="Q96" s="5">
        <v>5500</v>
      </c>
      <c r="R96" s="5">
        <v>5665</v>
      </c>
      <c r="S96" s="5">
        <f aca="true" t="shared" si="30" ref="S96:S116">+R96*1.02</f>
        <v>5778.3</v>
      </c>
      <c r="T96" t="s">
        <v>171</v>
      </c>
    </row>
    <row r="97" spans="1:20" ht="12.75">
      <c r="A97" t="s">
        <v>126</v>
      </c>
      <c r="B97">
        <v>1000</v>
      </c>
      <c r="C97">
        <v>3</v>
      </c>
      <c r="D97">
        <v>2</v>
      </c>
      <c r="E97">
        <v>0</v>
      </c>
      <c r="F97">
        <v>4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f t="shared" si="27"/>
        <v>10</v>
      </c>
      <c r="N97" s="5">
        <f t="shared" si="28"/>
        <v>1020</v>
      </c>
      <c r="O97" s="5">
        <f t="shared" si="29"/>
        <v>20</v>
      </c>
      <c r="P97" s="5" t="s">
        <v>212</v>
      </c>
      <c r="Q97" s="5">
        <f>+N97</f>
        <v>1020</v>
      </c>
      <c r="R97" s="5">
        <v>1050.6</v>
      </c>
      <c r="S97" s="5">
        <f t="shared" si="30"/>
        <v>1071.6119999999999</v>
      </c>
      <c r="T97" t="s">
        <v>171</v>
      </c>
    </row>
    <row r="98" spans="1:20" ht="12.75">
      <c r="A98" t="s">
        <v>4</v>
      </c>
      <c r="B98">
        <v>1500</v>
      </c>
      <c r="C98">
        <v>1</v>
      </c>
      <c r="D98">
        <v>5</v>
      </c>
      <c r="E98">
        <v>0</v>
      </c>
      <c r="F98">
        <v>4</v>
      </c>
      <c r="G98">
        <v>0</v>
      </c>
      <c r="H98">
        <v>1</v>
      </c>
      <c r="I98">
        <v>0</v>
      </c>
      <c r="J98">
        <v>0</v>
      </c>
      <c r="K98">
        <v>0</v>
      </c>
      <c r="L98">
        <v>0</v>
      </c>
      <c r="M98">
        <f t="shared" si="27"/>
        <v>11</v>
      </c>
      <c r="N98" s="5">
        <f t="shared" si="28"/>
        <v>1122</v>
      </c>
      <c r="O98" s="5">
        <f t="shared" si="29"/>
        <v>-378</v>
      </c>
      <c r="P98" s="5" t="s">
        <v>187</v>
      </c>
      <c r="Q98" s="5">
        <v>1530</v>
      </c>
      <c r="R98" s="5">
        <v>1575.9</v>
      </c>
      <c r="S98" s="5">
        <f t="shared" si="30"/>
        <v>1607.4180000000001</v>
      </c>
      <c r="T98" t="s">
        <v>172</v>
      </c>
    </row>
    <row r="99" spans="1:20" ht="12.75">
      <c r="A99" t="s">
        <v>18</v>
      </c>
      <c r="B99">
        <v>2000</v>
      </c>
      <c r="C99">
        <v>3</v>
      </c>
      <c r="D99">
        <v>2</v>
      </c>
      <c r="E99">
        <v>0</v>
      </c>
      <c r="F99">
        <v>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f t="shared" si="27"/>
        <v>8</v>
      </c>
      <c r="N99" s="5">
        <f t="shared" si="28"/>
        <v>816</v>
      </c>
      <c r="O99" s="5">
        <f t="shared" si="29"/>
        <v>-1184</v>
      </c>
      <c r="P99" s="5" t="s">
        <v>188</v>
      </c>
      <c r="Q99" s="5">
        <f>+N99</f>
        <v>816</v>
      </c>
      <c r="R99" s="5">
        <v>840.48</v>
      </c>
      <c r="S99" s="5">
        <f t="shared" si="30"/>
        <v>857.2896000000001</v>
      </c>
      <c r="T99" t="s">
        <v>172</v>
      </c>
    </row>
    <row r="100" spans="1:20" ht="12.75">
      <c r="A100" t="s">
        <v>14</v>
      </c>
      <c r="B100">
        <v>1500</v>
      </c>
      <c r="C100">
        <v>3</v>
      </c>
      <c r="D100">
        <v>1</v>
      </c>
      <c r="E100">
        <v>0</v>
      </c>
      <c r="F100">
        <v>4</v>
      </c>
      <c r="G100">
        <v>0</v>
      </c>
      <c r="H100">
        <v>1</v>
      </c>
      <c r="I100">
        <v>1</v>
      </c>
      <c r="J100">
        <v>4</v>
      </c>
      <c r="K100">
        <v>0</v>
      </c>
      <c r="L100">
        <v>0</v>
      </c>
      <c r="M100">
        <f t="shared" si="27"/>
        <v>14</v>
      </c>
      <c r="N100" s="5">
        <f t="shared" si="28"/>
        <v>1428</v>
      </c>
      <c r="O100" s="5">
        <f t="shared" si="29"/>
        <v>-72</v>
      </c>
      <c r="P100" s="5" t="s">
        <v>190</v>
      </c>
      <c r="Q100" s="5">
        <v>1500</v>
      </c>
      <c r="R100" s="5">
        <v>1545</v>
      </c>
      <c r="S100" s="5">
        <f t="shared" si="30"/>
        <v>1575.9</v>
      </c>
      <c r="T100" t="s">
        <v>171</v>
      </c>
    </row>
    <row r="101" spans="1:20" ht="12.75">
      <c r="A101" t="s">
        <v>16</v>
      </c>
      <c r="B101">
        <v>500</v>
      </c>
      <c r="C101">
        <v>3</v>
      </c>
      <c r="D101">
        <v>2</v>
      </c>
      <c r="E101">
        <v>0</v>
      </c>
      <c r="F101">
        <v>4</v>
      </c>
      <c r="G101">
        <v>0</v>
      </c>
      <c r="H101">
        <v>0</v>
      </c>
      <c r="I101">
        <v>1</v>
      </c>
      <c r="J101">
        <v>2</v>
      </c>
      <c r="K101">
        <v>0</v>
      </c>
      <c r="L101">
        <v>0</v>
      </c>
      <c r="M101">
        <f t="shared" si="27"/>
        <v>12</v>
      </c>
      <c r="N101" s="5">
        <f t="shared" si="28"/>
        <v>1224</v>
      </c>
      <c r="O101" s="5">
        <f t="shared" si="29"/>
        <v>724</v>
      </c>
      <c r="P101" s="5" t="s">
        <v>211</v>
      </c>
      <c r="Q101" s="5">
        <f aca="true" t="shared" si="31" ref="Q101:Q116">+N101</f>
        <v>1224</v>
      </c>
      <c r="R101" s="5">
        <v>1260.72</v>
      </c>
      <c r="S101" s="5">
        <f t="shared" si="30"/>
        <v>1285.9344</v>
      </c>
      <c r="T101" t="s">
        <v>170</v>
      </c>
    </row>
    <row r="102" spans="1:20" ht="12.75">
      <c r="A102" t="s">
        <v>20</v>
      </c>
      <c r="B102">
        <v>500</v>
      </c>
      <c r="C102">
        <v>3</v>
      </c>
      <c r="D102">
        <v>1</v>
      </c>
      <c r="E102">
        <v>0</v>
      </c>
      <c r="F102">
        <v>0</v>
      </c>
      <c r="G102">
        <v>1</v>
      </c>
      <c r="H102">
        <v>0</v>
      </c>
      <c r="I102">
        <v>0</v>
      </c>
      <c r="J102">
        <v>0</v>
      </c>
      <c r="K102">
        <v>1</v>
      </c>
      <c r="L102">
        <v>1</v>
      </c>
      <c r="M102">
        <f t="shared" si="27"/>
        <v>7</v>
      </c>
      <c r="N102" s="5">
        <f t="shared" si="28"/>
        <v>714</v>
      </c>
      <c r="O102" s="5">
        <f t="shared" si="29"/>
        <v>214</v>
      </c>
      <c r="P102" s="5" t="s">
        <v>213</v>
      </c>
      <c r="Q102" s="5">
        <f t="shared" si="31"/>
        <v>714</v>
      </c>
      <c r="R102" s="5">
        <v>735.42</v>
      </c>
      <c r="S102" s="5">
        <f t="shared" si="30"/>
        <v>750.1283999999999</v>
      </c>
      <c r="T102" t="s">
        <v>171</v>
      </c>
    </row>
    <row r="103" spans="1:20" ht="12.75">
      <c r="A103" t="s">
        <v>21</v>
      </c>
      <c r="B103">
        <v>500</v>
      </c>
      <c r="C103">
        <v>3</v>
      </c>
      <c r="D103">
        <v>1</v>
      </c>
      <c r="E103">
        <v>0</v>
      </c>
      <c r="F103">
        <v>0</v>
      </c>
      <c r="G103">
        <v>3</v>
      </c>
      <c r="H103">
        <v>0</v>
      </c>
      <c r="I103">
        <v>0</v>
      </c>
      <c r="J103">
        <v>0</v>
      </c>
      <c r="K103">
        <v>1</v>
      </c>
      <c r="L103">
        <v>1</v>
      </c>
      <c r="M103">
        <f t="shared" si="27"/>
        <v>9</v>
      </c>
      <c r="N103" s="5">
        <f t="shared" si="28"/>
        <v>918</v>
      </c>
      <c r="O103" s="5">
        <f t="shared" si="29"/>
        <v>418</v>
      </c>
      <c r="P103" s="5" t="s">
        <v>214</v>
      </c>
      <c r="Q103" s="5">
        <f t="shared" si="31"/>
        <v>918</v>
      </c>
      <c r="R103" s="5">
        <v>945.54</v>
      </c>
      <c r="S103" s="5">
        <f t="shared" si="30"/>
        <v>964.4508</v>
      </c>
      <c r="T103" t="s">
        <v>171</v>
      </c>
    </row>
    <row r="104" spans="1:20" ht="12.75">
      <c r="A104" t="s">
        <v>158</v>
      </c>
      <c r="B104">
        <v>500</v>
      </c>
      <c r="C104">
        <v>3</v>
      </c>
      <c r="D104">
        <v>1</v>
      </c>
      <c r="E104">
        <v>0</v>
      </c>
      <c r="F104">
        <v>0</v>
      </c>
      <c r="G104">
        <v>1</v>
      </c>
      <c r="H104">
        <v>0</v>
      </c>
      <c r="I104">
        <v>0</v>
      </c>
      <c r="J104">
        <v>0</v>
      </c>
      <c r="K104">
        <v>1</v>
      </c>
      <c r="L104">
        <v>1</v>
      </c>
      <c r="M104">
        <f t="shared" si="27"/>
        <v>7</v>
      </c>
      <c r="N104" s="5">
        <f t="shared" si="28"/>
        <v>714</v>
      </c>
      <c r="O104" s="5">
        <f t="shared" si="29"/>
        <v>214</v>
      </c>
      <c r="P104" s="5" t="s">
        <v>215</v>
      </c>
      <c r="Q104" s="5">
        <f t="shared" si="31"/>
        <v>714</v>
      </c>
      <c r="R104" s="5">
        <v>735.42</v>
      </c>
      <c r="S104" s="5">
        <f t="shared" si="30"/>
        <v>750.1283999999999</v>
      </c>
      <c r="T104" t="s">
        <v>171</v>
      </c>
    </row>
    <row r="105" spans="1:20" ht="12.75">
      <c r="A105" t="s">
        <v>23</v>
      </c>
      <c r="B105">
        <v>500</v>
      </c>
      <c r="C105">
        <v>3</v>
      </c>
      <c r="D105">
        <v>1</v>
      </c>
      <c r="E105">
        <v>0</v>
      </c>
      <c r="F105">
        <v>0</v>
      </c>
      <c r="G105">
        <v>2</v>
      </c>
      <c r="H105">
        <v>0</v>
      </c>
      <c r="I105">
        <v>0</v>
      </c>
      <c r="J105">
        <v>0</v>
      </c>
      <c r="K105">
        <v>1</v>
      </c>
      <c r="L105">
        <v>1</v>
      </c>
      <c r="M105">
        <f t="shared" si="27"/>
        <v>8</v>
      </c>
      <c r="N105" s="5">
        <f t="shared" si="28"/>
        <v>816</v>
      </c>
      <c r="O105" s="5">
        <f t="shared" si="29"/>
        <v>316</v>
      </c>
      <c r="P105" s="5" t="s">
        <v>216</v>
      </c>
      <c r="Q105" s="5">
        <f t="shared" si="31"/>
        <v>816</v>
      </c>
      <c r="R105" s="5">
        <v>840.48</v>
      </c>
      <c r="S105" s="5">
        <f t="shared" si="30"/>
        <v>857.2896000000001</v>
      </c>
      <c r="T105" t="s">
        <v>171</v>
      </c>
    </row>
    <row r="106" spans="1:20" ht="12.75">
      <c r="A106" t="s">
        <v>24</v>
      </c>
      <c r="B106">
        <v>500</v>
      </c>
      <c r="C106">
        <v>3</v>
      </c>
      <c r="D106">
        <v>1</v>
      </c>
      <c r="E106">
        <v>0</v>
      </c>
      <c r="F106">
        <v>0</v>
      </c>
      <c r="G106">
        <v>1</v>
      </c>
      <c r="H106">
        <v>0</v>
      </c>
      <c r="I106">
        <v>0</v>
      </c>
      <c r="J106">
        <v>0</v>
      </c>
      <c r="K106">
        <v>1</v>
      </c>
      <c r="L106">
        <v>1</v>
      </c>
      <c r="M106">
        <f t="shared" si="27"/>
        <v>7</v>
      </c>
      <c r="N106" s="5">
        <f t="shared" si="28"/>
        <v>714</v>
      </c>
      <c r="O106" s="5">
        <f t="shared" si="29"/>
        <v>214</v>
      </c>
      <c r="P106" s="5" t="s">
        <v>217</v>
      </c>
      <c r="Q106" s="5">
        <f t="shared" si="31"/>
        <v>714</v>
      </c>
      <c r="R106" s="5">
        <v>735.42</v>
      </c>
      <c r="S106" s="5">
        <f t="shared" si="30"/>
        <v>750.1283999999999</v>
      </c>
      <c r="T106" t="s">
        <v>171</v>
      </c>
    </row>
    <row r="107" spans="1:20" ht="12.75">
      <c r="A107" t="s">
        <v>25</v>
      </c>
      <c r="B107">
        <v>500</v>
      </c>
      <c r="C107">
        <v>3</v>
      </c>
      <c r="D107">
        <v>1</v>
      </c>
      <c r="E107">
        <v>0</v>
      </c>
      <c r="F107">
        <v>0</v>
      </c>
      <c r="G107">
        <v>2</v>
      </c>
      <c r="H107">
        <v>0</v>
      </c>
      <c r="I107">
        <v>0</v>
      </c>
      <c r="J107">
        <v>0</v>
      </c>
      <c r="K107">
        <v>1</v>
      </c>
      <c r="L107">
        <v>1</v>
      </c>
      <c r="M107">
        <f t="shared" si="27"/>
        <v>8</v>
      </c>
      <c r="N107" s="5">
        <f t="shared" si="28"/>
        <v>816</v>
      </c>
      <c r="O107" s="5">
        <f t="shared" si="29"/>
        <v>316</v>
      </c>
      <c r="P107" s="5" t="s">
        <v>218</v>
      </c>
      <c r="Q107" s="5">
        <f t="shared" si="31"/>
        <v>816</v>
      </c>
      <c r="R107" s="5">
        <v>840.48</v>
      </c>
      <c r="S107" s="5">
        <f t="shared" si="30"/>
        <v>857.2896000000001</v>
      </c>
      <c r="T107" t="s">
        <v>171</v>
      </c>
    </row>
    <row r="108" spans="1:20" ht="12.75">
      <c r="A108" t="s">
        <v>26</v>
      </c>
      <c r="B108">
        <v>300</v>
      </c>
      <c r="C108">
        <v>3</v>
      </c>
      <c r="D108">
        <v>1</v>
      </c>
      <c r="E108">
        <v>0</v>
      </c>
      <c r="F108">
        <v>0</v>
      </c>
      <c r="G108">
        <v>1</v>
      </c>
      <c r="H108">
        <v>0</v>
      </c>
      <c r="I108">
        <v>0</v>
      </c>
      <c r="J108">
        <v>0</v>
      </c>
      <c r="K108">
        <v>1</v>
      </c>
      <c r="L108">
        <v>4</v>
      </c>
      <c r="M108">
        <f t="shared" si="27"/>
        <v>10</v>
      </c>
      <c r="N108" s="5">
        <f t="shared" si="28"/>
        <v>1020</v>
      </c>
      <c r="O108" s="5">
        <f t="shared" si="29"/>
        <v>720</v>
      </c>
      <c r="P108" s="5" t="s">
        <v>219</v>
      </c>
      <c r="Q108" s="5">
        <f t="shared" si="31"/>
        <v>1020</v>
      </c>
      <c r="R108" s="5">
        <v>1050.6</v>
      </c>
      <c r="S108" s="5">
        <f t="shared" si="30"/>
        <v>1071.6119999999999</v>
      </c>
      <c r="T108" t="s">
        <v>171</v>
      </c>
    </row>
    <row r="109" spans="1:20" ht="12.75">
      <c r="A109" t="s">
        <v>27</v>
      </c>
      <c r="B109">
        <v>500</v>
      </c>
      <c r="C109">
        <v>3</v>
      </c>
      <c r="D109">
        <v>1</v>
      </c>
      <c r="E109">
        <v>0</v>
      </c>
      <c r="F109">
        <v>0</v>
      </c>
      <c r="G109">
        <v>2</v>
      </c>
      <c r="H109">
        <v>0</v>
      </c>
      <c r="I109">
        <v>0</v>
      </c>
      <c r="J109">
        <v>0</v>
      </c>
      <c r="K109">
        <v>1</v>
      </c>
      <c r="L109">
        <v>1</v>
      </c>
      <c r="M109">
        <f t="shared" si="27"/>
        <v>8</v>
      </c>
      <c r="N109" s="5">
        <f t="shared" si="28"/>
        <v>816</v>
      </c>
      <c r="O109" s="5">
        <f t="shared" si="29"/>
        <v>316</v>
      </c>
      <c r="P109" s="5" t="s">
        <v>220</v>
      </c>
      <c r="Q109" s="5">
        <f t="shared" si="31"/>
        <v>816</v>
      </c>
      <c r="R109" s="5">
        <v>840.48</v>
      </c>
      <c r="S109" s="5">
        <f t="shared" si="30"/>
        <v>857.2896000000001</v>
      </c>
      <c r="T109" t="s">
        <v>171</v>
      </c>
    </row>
    <row r="110" spans="1:20" ht="12.75">
      <c r="A110" t="s">
        <v>28</v>
      </c>
      <c r="B110">
        <v>500</v>
      </c>
      <c r="C110">
        <v>3</v>
      </c>
      <c r="D110">
        <v>1</v>
      </c>
      <c r="E110">
        <v>0</v>
      </c>
      <c r="F110">
        <v>0</v>
      </c>
      <c r="G110">
        <v>1</v>
      </c>
      <c r="H110">
        <v>0</v>
      </c>
      <c r="I110">
        <v>0</v>
      </c>
      <c r="J110">
        <v>0</v>
      </c>
      <c r="K110">
        <v>1</v>
      </c>
      <c r="L110">
        <v>1</v>
      </c>
      <c r="M110">
        <f t="shared" si="27"/>
        <v>7</v>
      </c>
      <c r="N110" s="5">
        <f t="shared" si="28"/>
        <v>714</v>
      </c>
      <c r="O110" s="5">
        <f t="shared" si="29"/>
        <v>214</v>
      </c>
      <c r="P110" s="5" t="s">
        <v>221</v>
      </c>
      <c r="Q110" s="5">
        <f t="shared" si="31"/>
        <v>714</v>
      </c>
      <c r="R110" s="5">
        <v>735.42</v>
      </c>
      <c r="S110" s="5">
        <f t="shared" si="30"/>
        <v>750.1283999999999</v>
      </c>
      <c r="T110" t="s">
        <v>171</v>
      </c>
    </row>
    <row r="111" spans="1:20" ht="12.75">
      <c r="A111" t="s">
        <v>29</v>
      </c>
      <c r="B111">
        <v>500</v>
      </c>
      <c r="C111">
        <v>3</v>
      </c>
      <c r="D111">
        <v>3</v>
      </c>
      <c r="E111">
        <v>0</v>
      </c>
      <c r="F111">
        <v>0</v>
      </c>
      <c r="G111">
        <v>1</v>
      </c>
      <c r="H111">
        <v>0</v>
      </c>
      <c r="I111">
        <v>0</v>
      </c>
      <c r="J111">
        <v>0</v>
      </c>
      <c r="K111">
        <v>1</v>
      </c>
      <c r="L111">
        <v>3</v>
      </c>
      <c r="M111">
        <f t="shared" si="27"/>
        <v>11</v>
      </c>
      <c r="N111" s="5">
        <f t="shared" si="28"/>
        <v>1122</v>
      </c>
      <c r="O111" s="5">
        <f t="shared" si="29"/>
        <v>622</v>
      </c>
      <c r="P111" s="5" t="s">
        <v>222</v>
      </c>
      <c r="Q111" s="5">
        <f t="shared" si="31"/>
        <v>1122</v>
      </c>
      <c r="R111" s="5">
        <v>1155.66</v>
      </c>
      <c r="S111" s="5">
        <f t="shared" si="30"/>
        <v>1178.7732</v>
      </c>
      <c r="T111" t="s">
        <v>171</v>
      </c>
    </row>
    <row r="112" spans="1:20" ht="12.75">
      <c r="A112" t="s">
        <v>30</v>
      </c>
      <c r="B112">
        <v>500</v>
      </c>
      <c r="C112">
        <v>3</v>
      </c>
      <c r="D112">
        <v>1</v>
      </c>
      <c r="E112">
        <v>0</v>
      </c>
      <c r="F112">
        <v>0</v>
      </c>
      <c r="G112">
        <v>1</v>
      </c>
      <c r="H112">
        <v>0</v>
      </c>
      <c r="I112">
        <v>0</v>
      </c>
      <c r="J112">
        <v>0</v>
      </c>
      <c r="K112">
        <v>1</v>
      </c>
      <c r="L112">
        <v>1</v>
      </c>
      <c r="M112">
        <f t="shared" si="27"/>
        <v>7</v>
      </c>
      <c r="N112" s="5">
        <f t="shared" si="28"/>
        <v>714</v>
      </c>
      <c r="O112" s="5">
        <f t="shared" si="29"/>
        <v>214</v>
      </c>
      <c r="P112" s="5" t="s">
        <v>223</v>
      </c>
      <c r="Q112" s="5">
        <f t="shared" si="31"/>
        <v>714</v>
      </c>
      <c r="R112" s="5">
        <v>735.42</v>
      </c>
      <c r="S112" s="5">
        <f t="shared" si="30"/>
        <v>750.1283999999999</v>
      </c>
      <c r="T112" t="s">
        <v>171</v>
      </c>
    </row>
    <row r="113" spans="1:20" ht="12.75">
      <c r="A113" t="s">
        <v>31</v>
      </c>
      <c r="B113">
        <v>500</v>
      </c>
      <c r="C113">
        <v>3</v>
      </c>
      <c r="D113">
        <v>1</v>
      </c>
      <c r="E113">
        <v>0</v>
      </c>
      <c r="F113">
        <v>0</v>
      </c>
      <c r="G113">
        <v>2</v>
      </c>
      <c r="H113">
        <v>0</v>
      </c>
      <c r="I113">
        <v>0</v>
      </c>
      <c r="J113">
        <v>0</v>
      </c>
      <c r="K113">
        <v>1</v>
      </c>
      <c r="L113">
        <v>1</v>
      </c>
      <c r="M113">
        <f t="shared" si="27"/>
        <v>8</v>
      </c>
      <c r="N113" s="5">
        <f t="shared" si="28"/>
        <v>816</v>
      </c>
      <c r="O113" s="5">
        <f t="shared" si="29"/>
        <v>316</v>
      </c>
      <c r="P113" s="5" t="s">
        <v>224</v>
      </c>
      <c r="Q113" s="5">
        <f t="shared" si="31"/>
        <v>816</v>
      </c>
      <c r="R113" s="5">
        <v>840.48</v>
      </c>
      <c r="S113" s="5">
        <f t="shared" si="30"/>
        <v>857.2896000000001</v>
      </c>
      <c r="T113" t="s">
        <v>171</v>
      </c>
    </row>
    <row r="114" spans="1:20" ht="12.75">
      <c r="A114" t="s">
        <v>32</v>
      </c>
      <c r="B114">
        <v>500</v>
      </c>
      <c r="C114">
        <v>3</v>
      </c>
      <c r="D114">
        <v>1</v>
      </c>
      <c r="E114">
        <v>0</v>
      </c>
      <c r="F114">
        <v>0</v>
      </c>
      <c r="G114">
        <v>2</v>
      </c>
      <c r="H114">
        <v>0</v>
      </c>
      <c r="I114">
        <v>0</v>
      </c>
      <c r="J114">
        <v>0</v>
      </c>
      <c r="K114">
        <v>1</v>
      </c>
      <c r="L114">
        <v>2</v>
      </c>
      <c r="M114">
        <f t="shared" si="27"/>
        <v>9</v>
      </c>
      <c r="N114" s="5">
        <f t="shared" si="28"/>
        <v>918</v>
      </c>
      <c r="O114" s="5">
        <f t="shared" si="29"/>
        <v>418</v>
      </c>
      <c r="P114" s="5" t="s">
        <v>225</v>
      </c>
      <c r="Q114" s="5">
        <f t="shared" si="31"/>
        <v>918</v>
      </c>
      <c r="R114" s="5">
        <v>945.54</v>
      </c>
      <c r="S114" s="5">
        <f t="shared" si="30"/>
        <v>964.4508</v>
      </c>
      <c r="T114" t="s">
        <v>171</v>
      </c>
    </row>
    <row r="115" spans="1:20" ht="12.75">
      <c r="A115" t="s">
        <v>159</v>
      </c>
      <c r="B115">
        <v>500</v>
      </c>
      <c r="C115">
        <v>3</v>
      </c>
      <c r="D115">
        <v>1</v>
      </c>
      <c r="E115">
        <v>0</v>
      </c>
      <c r="F115">
        <v>0</v>
      </c>
      <c r="G115">
        <v>2</v>
      </c>
      <c r="H115">
        <v>0</v>
      </c>
      <c r="I115">
        <v>0</v>
      </c>
      <c r="J115">
        <v>0</v>
      </c>
      <c r="K115">
        <v>1</v>
      </c>
      <c r="L115">
        <v>1</v>
      </c>
      <c r="M115">
        <f t="shared" si="27"/>
        <v>8</v>
      </c>
      <c r="N115" s="5">
        <f t="shared" si="28"/>
        <v>816</v>
      </c>
      <c r="O115" s="5">
        <f t="shared" si="29"/>
        <v>316</v>
      </c>
      <c r="P115" s="5" t="s">
        <v>226</v>
      </c>
      <c r="Q115" s="5">
        <f t="shared" si="31"/>
        <v>816</v>
      </c>
      <c r="R115" s="5">
        <v>840.48</v>
      </c>
      <c r="S115" s="5">
        <f t="shared" si="30"/>
        <v>857.2896000000001</v>
      </c>
      <c r="T115" t="s">
        <v>171</v>
      </c>
    </row>
    <row r="116" spans="1:20" ht="12.75">
      <c r="A116" t="s">
        <v>34</v>
      </c>
      <c r="B116">
        <v>500</v>
      </c>
      <c r="C116">
        <v>3</v>
      </c>
      <c r="D116">
        <v>1</v>
      </c>
      <c r="E116">
        <v>0</v>
      </c>
      <c r="F116">
        <v>0</v>
      </c>
      <c r="G116">
        <v>2</v>
      </c>
      <c r="H116">
        <v>0</v>
      </c>
      <c r="I116">
        <v>0</v>
      </c>
      <c r="J116">
        <v>0</v>
      </c>
      <c r="K116">
        <v>1</v>
      </c>
      <c r="L116">
        <v>1</v>
      </c>
      <c r="M116">
        <f t="shared" si="27"/>
        <v>8</v>
      </c>
      <c r="N116" s="5">
        <f t="shared" si="28"/>
        <v>816</v>
      </c>
      <c r="O116" s="5">
        <f t="shared" si="29"/>
        <v>316</v>
      </c>
      <c r="P116" s="5" t="s">
        <v>227</v>
      </c>
      <c r="Q116" s="5">
        <f t="shared" si="31"/>
        <v>816</v>
      </c>
      <c r="R116" s="5">
        <v>840.48</v>
      </c>
      <c r="S116" s="5">
        <f t="shared" si="30"/>
        <v>857.2896000000001</v>
      </c>
      <c r="T116" t="s">
        <v>171</v>
      </c>
    </row>
    <row r="117" spans="5:19" ht="12.75">
      <c r="E117" t="s">
        <v>17</v>
      </c>
      <c r="L117" t="s">
        <v>97</v>
      </c>
      <c r="N117" s="5" t="s">
        <v>17</v>
      </c>
      <c r="O117" s="5" t="s">
        <v>17</v>
      </c>
      <c r="Q117" s="5">
        <f>SUM(Q96:Q116)</f>
        <v>24034</v>
      </c>
      <c r="R117" s="5">
        <f>SUM(R96:R116)</f>
        <v>24755.019999999993</v>
      </c>
      <c r="S117" s="5">
        <f>SUM(S96:S116)</f>
        <v>25250.120400000003</v>
      </c>
    </row>
    <row r="119" ht="12.75">
      <c r="A119" s="6" t="s">
        <v>160</v>
      </c>
    </row>
    <row r="120" spans="1:20" ht="12.75">
      <c r="A120" t="s">
        <v>35</v>
      </c>
      <c r="B120">
        <v>450</v>
      </c>
      <c r="C120">
        <v>2</v>
      </c>
      <c r="D120">
        <v>2</v>
      </c>
      <c r="E120">
        <v>0</v>
      </c>
      <c r="F120">
        <v>3</v>
      </c>
      <c r="G120">
        <v>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f aca="true" t="shared" si="32" ref="M120:M141">SUM(C120:L120)</f>
        <v>8</v>
      </c>
      <c r="N120" s="5">
        <f aca="true" t="shared" si="33" ref="N120:N141">+M120*$M$5</f>
        <v>816</v>
      </c>
      <c r="O120" s="5">
        <f aca="true" t="shared" si="34" ref="O120:O141">+N120-B120</f>
        <v>366</v>
      </c>
      <c r="P120" s="5" t="s">
        <v>232</v>
      </c>
      <c r="Q120" s="5">
        <f aca="true" t="shared" si="35" ref="Q120:Q141">+N120</f>
        <v>816</v>
      </c>
      <c r="R120" s="5">
        <v>840.48</v>
      </c>
      <c r="S120" s="5">
        <f aca="true" t="shared" si="36" ref="S120:S141">+R120*1.02</f>
        <v>857.2896000000001</v>
      </c>
      <c r="T120" t="s">
        <v>170</v>
      </c>
    </row>
    <row r="121" spans="1:20" ht="12.75">
      <c r="A121" t="s">
        <v>161</v>
      </c>
      <c r="B121">
        <v>450</v>
      </c>
      <c r="C121">
        <v>3</v>
      </c>
      <c r="D121">
        <v>1</v>
      </c>
      <c r="E121">
        <v>0</v>
      </c>
      <c r="F121">
        <v>4</v>
      </c>
      <c r="G121">
        <v>1</v>
      </c>
      <c r="H121">
        <v>0</v>
      </c>
      <c r="I121">
        <v>1</v>
      </c>
      <c r="J121">
        <v>1</v>
      </c>
      <c r="K121">
        <v>0</v>
      </c>
      <c r="L121">
        <v>0</v>
      </c>
      <c r="M121">
        <f t="shared" si="32"/>
        <v>11</v>
      </c>
      <c r="N121" s="5">
        <f t="shared" si="33"/>
        <v>1122</v>
      </c>
      <c r="O121" s="5">
        <f t="shared" si="34"/>
        <v>672</v>
      </c>
      <c r="P121" s="5" t="s">
        <v>233</v>
      </c>
      <c r="Q121" s="5">
        <f t="shared" si="35"/>
        <v>1122</v>
      </c>
      <c r="R121" s="5">
        <v>1155.66</v>
      </c>
      <c r="S121" s="5">
        <f t="shared" si="36"/>
        <v>1178.7732</v>
      </c>
      <c r="T121" t="s">
        <v>170</v>
      </c>
    </row>
    <row r="122" spans="1:20" ht="12.75">
      <c r="A122" t="s">
        <v>262</v>
      </c>
      <c r="B122">
        <v>0</v>
      </c>
      <c r="C122">
        <v>3</v>
      </c>
      <c r="D122">
        <v>2</v>
      </c>
      <c r="E122">
        <v>0</v>
      </c>
      <c r="F122">
        <v>1</v>
      </c>
      <c r="G122">
        <v>0</v>
      </c>
      <c r="H122">
        <v>0</v>
      </c>
      <c r="I122">
        <v>1</v>
      </c>
      <c r="J122">
        <v>1</v>
      </c>
      <c r="K122">
        <v>0</v>
      </c>
      <c r="L122">
        <v>0</v>
      </c>
      <c r="M122">
        <f t="shared" si="32"/>
        <v>8</v>
      </c>
      <c r="N122" s="5">
        <f t="shared" si="33"/>
        <v>816</v>
      </c>
      <c r="O122" s="5">
        <f t="shared" si="34"/>
        <v>816</v>
      </c>
      <c r="P122" s="5" t="s">
        <v>271</v>
      </c>
      <c r="Q122" s="5">
        <f t="shared" si="35"/>
        <v>816</v>
      </c>
      <c r="R122" s="5">
        <v>840.48</v>
      </c>
      <c r="S122" s="5">
        <f t="shared" si="36"/>
        <v>857.2896000000001</v>
      </c>
      <c r="T122" t="s">
        <v>170</v>
      </c>
    </row>
    <row r="123" spans="1:20" ht="12.75">
      <c r="A123" t="s">
        <v>37</v>
      </c>
      <c r="B123">
        <v>450</v>
      </c>
      <c r="C123">
        <v>3</v>
      </c>
      <c r="D123">
        <v>3</v>
      </c>
      <c r="E123">
        <v>0</v>
      </c>
      <c r="F123">
        <v>5</v>
      </c>
      <c r="G123">
        <v>0</v>
      </c>
      <c r="H123">
        <v>0</v>
      </c>
      <c r="I123">
        <v>1</v>
      </c>
      <c r="J123">
        <v>3</v>
      </c>
      <c r="K123">
        <v>0</v>
      </c>
      <c r="L123">
        <v>0</v>
      </c>
      <c r="M123">
        <f t="shared" si="32"/>
        <v>15</v>
      </c>
      <c r="N123" s="5">
        <f t="shared" si="33"/>
        <v>1530</v>
      </c>
      <c r="O123" s="5">
        <f t="shared" si="34"/>
        <v>1080</v>
      </c>
      <c r="P123" s="5" t="s">
        <v>234</v>
      </c>
      <c r="Q123" s="5">
        <f t="shared" si="35"/>
        <v>1530</v>
      </c>
      <c r="R123" s="5">
        <v>1575.9</v>
      </c>
      <c r="S123" s="5">
        <f t="shared" si="36"/>
        <v>1607.4180000000001</v>
      </c>
      <c r="T123" t="s">
        <v>170</v>
      </c>
    </row>
    <row r="124" spans="1:20" ht="12.75">
      <c r="A124" t="s">
        <v>38</v>
      </c>
      <c r="B124">
        <v>450</v>
      </c>
      <c r="C124">
        <v>3</v>
      </c>
      <c r="D124">
        <v>2</v>
      </c>
      <c r="E124">
        <v>0</v>
      </c>
      <c r="F124">
        <v>5</v>
      </c>
      <c r="G124">
        <v>0</v>
      </c>
      <c r="H124">
        <v>0</v>
      </c>
      <c r="I124">
        <v>1</v>
      </c>
      <c r="J124">
        <v>3</v>
      </c>
      <c r="K124">
        <v>0</v>
      </c>
      <c r="L124">
        <v>0</v>
      </c>
      <c r="M124">
        <f t="shared" si="32"/>
        <v>14</v>
      </c>
      <c r="N124" s="5">
        <f t="shared" si="33"/>
        <v>1428</v>
      </c>
      <c r="O124" s="5">
        <f t="shared" si="34"/>
        <v>978</v>
      </c>
      <c r="P124" s="5" t="s">
        <v>235</v>
      </c>
      <c r="Q124" s="5">
        <f t="shared" si="35"/>
        <v>1428</v>
      </c>
      <c r="R124" s="5">
        <v>1470.84</v>
      </c>
      <c r="S124" s="5">
        <f t="shared" si="36"/>
        <v>1500.2567999999999</v>
      </c>
      <c r="T124" t="s">
        <v>170</v>
      </c>
    </row>
    <row r="125" spans="1:20" ht="12.75">
      <c r="A125" t="s">
        <v>39</v>
      </c>
      <c r="B125">
        <v>450</v>
      </c>
      <c r="C125">
        <v>3</v>
      </c>
      <c r="D125">
        <v>1</v>
      </c>
      <c r="E125">
        <v>0</v>
      </c>
      <c r="F125">
        <v>2</v>
      </c>
      <c r="G125">
        <v>0</v>
      </c>
      <c r="H125">
        <v>0</v>
      </c>
      <c r="I125">
        <v>1</v>
      </c>
      <c r="J125">
        <v>2</v>
      </c>
      <c r="K125">
        <v>0</v>
      </c>
      <c r="L125">
        <v>0</v>
      </c>
      <c r="M125">
        <f t="shared" si="32"/>
        <v>9</v>
      </c>
      <c r="N125" s="5">
        <f t="shared" si="33"/>
        <v>918</v>
      </c>
      <c r="O125" s="5">
        <f t="shared" si="34"/>
        <v>468</v>
      </c>
      <c r="P125" s="5" t="s">
        <v>236</v>
      </c>
      <c r="Q125" s="5">
        <f t="shared" si="35"/>
        <v>918</v>
      </c>
      <c r="R125" s="5">
        <v>945.54</v>
      </c>
      <c r="S125" s="5">
        <f t="shared" si="36"/>
        <v>964.4508</v>
      </c>
      <c r="T125" t="s">
        <v>170</v>
      </c>
    </row>
    <row r="126" spans="1:20" ht="12.75">
      <c r="A126" t="s">
        <v>129</v>
      </c>
      <c r="B126">
        <v>450</v>
      </c>
      <c r="C126">
        <v>3</v>
      </c>
      <c r="D126">
        <v>1</v>
      </c>
      <c r="E126">
        <v>0</v>
      </c>
      <c r="F126">
        <v>2</v>
      </c>
      <c r="G126">
        <v>0</v>
      </c>
      <c r="H126">
        <v>0</v>
      </c>
      <c r="I126">
        <v>1</v>
      </c>
      <c r="J126">
        <v>2</v>
      </c>
      <c r="K126">
        <v>0</v>
      </c>
      <c r="L126">
        <v>0</v>
      </c>
      <c r="M126">
        <f t="shared" si="32"/>
        <v>9</v>
      </c>
      <c r="N126" s="5">
        <f t="shared" si="33"/>
        <v>918</v>
      </c>
      <c r="O126" s="5">
        <f t="shared" si="34"/>
        <v>468</v>
      </c>
      <c r="P126" s="5" t="s">
        <v>237</v>
      </c>
      <c r="Q126" s="5">
        <f t="shared" si="35"/>
        <v>918</v>
      </c>
      <c r="R126" s="5">
        <v>945.54</v>
      </c>
      <c r="S126" s="5">
        <f t="shared" si="36"/>
        <v>964.4508</v>
      </c>
      <c r="T126" t="s">
        <v>170</v>
      </c>
    </row>
    <row r="127" spans="1:20" ht="12.75">
      <c r="A127" t="s">
        <v>261</v>
      </c>
      <c r="B127">
        <v>0</v>
      </c>
      <c r="C127">
        <v>3</v>
      </c>
      <c r="D127">
        <v>1</v>
      </c>
      <c r="E127">
        <v>0</v>
      </c>
      <c r="F127">
        <v>1</v>
      </c>
      <c r="G127">
        <v>0</v>
      </c>
      <c r="H127">
        <v>1</v>
      </c>
      <c r="I127">
        <v>1</v>
      </c>
      <c r="J127">
        <v>2</v>
      </c>
      <c r="K127">
        <v>0</v>
      </c>
      <c r="L127">
        <v>0</v>
      </c>
      <c r="M127">
        <f t="shared" si="32"/>
        <v>9</v>
      </c>
      <c r="N127" s="5">
        <f t="shared" si="33"/>
        <v>918</v>
      </c>
      <c r="O127" s="5">
        <f t="shared" si="34"/>
        <v>918</v>
      </c>
      <c r="P127" s="5" t="s">
        <v>272</v>
      </c>
      <c r="Q127" s="5">
        <f t="shared" si="35"/>
        <v>918</v>
      </c>
      <c r="R127" s="5">
        <v>918</v>
      </c>
      <c r="S127" s="5">
        <f t="shared" si="36"/>
        <v>936.36</v>
      </c>
      <c r="T127" t="s">
        <v>170</v>
      </c>
    </row>
    <row r="128" spans="1:20" ht="12.75">
      <c r="A128" t="s">
        <v>95</v>
      </c>
      <c r="B128">
        <v>450</v>
      </c>
      <c r="C128">
        <v>3</v>
      </c>
      <c r="D128">
        <v>1</v>
      </c>
      <c r="E128">
        <v>0</v>
      </c>
      <c r="F128">
        <v>2</v>
      </c>
      <c r="G128">
        <v>0</v>
      </c>
      <c r="H128">
        <v>0</v>
      </c>
      <c r="I128">
        <v>1</v>
      </c>
      <c r="J128">
        <v>1</v>
      </c>
      <c r="K128">
        <v>0</v>
      </c>
      <c r="L128">
        <v>0</v>
      </c>
      <c r="M128">
        <f t="shared" si="32"/>
        <v>8</v>
      </c>
      <c r="N128" s="5">
        <f t="shared" si="33"/>
        <v>816</v>
      </c>
      <c r="O128" s="5">
        <f t="shared" si="34"/>
        <v>366</v>
      </c>
      <c r="P128" s="5" t="s">
        <v>238</v>
      </c>
      <c r="Q128" s="5">
        <f t="shared" si="35"/>
        <v>816</v>
      </c>
      <c r="R128" s="5">
        <v>840.48</v>
      </c>
      <c r="S128" s="5">
        <f t="shared" si="36"/>
        <v>857.2896000000001</v>
      </c>
      <c r="T128" t="s">
        <v>170</v>
      </c>
    </row>
    <row r="129" spans="1:20" ht="12.75">
      <c r="A129" s="11" t="s">
        <v>162</v>
      </c>
      <c r="B129">
        <v>450</v>
      </c>
      <c r="C129">
        <v>3</v>
      </c>
      <c r="D129">
        <v>1</v>
      </c>
      <c r="E129">
        <v>0</v>
      </c>
      <c r="F129">
        <v>1</v>
      </c>
      <c r="G129">
        <v>0</v>
      </c>
      <c r="H129">
        <v>1</v>
      </c>
      <c r="I129">
        <v>1</v>
      </c>
      <c r="J129">
        <v>1</v>
      </c>
      <c r="K129">
        <v>0</v>
      </c>
      <c r="L129">
        <v>0</v>
      </c>
      <c r="M129">
        <f t="shared" si="32"/>
        <v>8</v>
      </c>
      <c r="N129" s="5">
        <f t="shared" si="33"/>
        <v>816</v>
      </c>
      <c r="O129" s="5">
        <f t="shared" si="34"/>
        <v>366</v>
      </c>
      <c r="P129" s="5" t="s">
        <v>239</v>
      </c>
      <c r="Q129" s="5">
        <f t="shared" si="35"/>
        <v>816</v>
      </c>
      <c r="R129" s="5">
        <v>840.48</v>
      </c>
      <c r="S129" s="5">
        <f t="shared" si="36"/>
        <v>857.2896000000001</v>
      </c>
      <c r="T129" t="s">
        <v>170</v>
      </c>
    </row>
    <row r="130" spans="1:20" ht="12.75">
      <c r="A130" t="s">
        <v>130</v>
      </c>
      <c r="B130">
        <v>300</v>
      </c>
      <c r="C130">
        <v>3</v>
      </c>
      <c r="D130">
        <v>1</v>
      </c>
      <c r="E130">
        <v>0</v>
      </c>
      <c r="F130">
        <v>1</v>
      </c>
      <c r="G130">
        <v>0</v>
      </c>
      <c r="H130">
        <v>0</v>
      </c>
      <c r="I130">
        <v>1</v>
      </c>
      <c r="J130">
        <v>1</v>
      </c>
      <c r="K130">
        <v>0</v>
      </c>
      <c r="L130">
        <v>0</v>
      </c>
      <c r="M130">
        <f t="shared" si="32"/>
        <v>7</v>
      </c>
      <c r="N130" s="5">
        <f t="shared" si="33"/>
        <v>714</v>
      </c>
      <c r="O130" s="5">
        <f t="shared" si="34"/>
        <v>414</v>
      </c>
      <c r="P130" s="5" t="s">
        <v>240</v>
      </c>
      <c r="Q130" s="5">
        <f t="shared" si="35"/>
        <v>714</v>
      </c>
      <c r="R130" s="5">
        <v>735.42</v>
      </c>
      <c r="S130" s="5">
        <f t="shared" si="36"/>
        <v>750.1283999999999</v>
      </c>
      <c r="T130" t="s">
        <v>170</v>
      </c>
    </row>
    <row r="131" spans="1:20" ht="12.75">
      <c r="A131" t="s">
        <v>131</v>
      </c>
      <c r="B131">
        <v>525</v>
      </c>
      <c r="C131">
        <v>3</v>
      </c>
      <c r="D131">
        <v>1</v>
      </c>
      <c r="E131">
        <v>0</v>
      </c>
      <c r="F131">
        <v>4</v>
      </c>
      <c r="G131">
        <v>1</v>
      </c>
      <c r="H131">
        <v>0</v>
      </c>
      <c r="I131">
        <v>1</v>
      </c>
      <c r="J131">
        <v>1</v>
      </c>
      <c r="K131">
        <v>0</v>
      </c>
      <c r="L131">
        <v>0</v>
      </c>
      <c r="M131">
        <f t="shared" si="32"/>
        <v>11</v>
      </c>
      <c r="N131" s="5">
        <f t="shared" si="33"/>
        <v>1122</v>
      </c>
      <c r="O131" s="5">
        <f t="shared" si="34"/>
        <v>597</v>
      </c>
      <c r="P131" s="5" t="s">
        <v>241</v>
      </c>
      <c r="Q131" s="5">
        <f t="shared" si="35"/>
        <v>1122</v>
      </c>
      <c r="R131" s="5">
        <v>1155.66</v>
      </c>
      <c r="S131" s="5">
        <f t="shared" si="36"/>
        <v>1178.7732</v>
      </c>
      <c r="T131" t="s">
        <v>170</v>
      </c>
    </row>
    <row r="132" spans="1:20" ht="12.75">
      <c r="A132" t="s">
        <v>12</v>
      </c>
      <c r="B132">
        <v>300</v>
      </c>
      <c r="C132">
        <v>3</v>
      </c>
      <c r="D132">
        <v>2</v>
      </c>
      <c r="E132">
        <v>0</v>
      </c>
      <c r="F132">
        <v>3</v>
      </c>
      <c r="G132">
        <v>0</v>
      </c>
      <c r="H132">
        <v>0</v>
      </c>
      <c r="I132">
        <v>1</v>
      </c>
      <c r="J132">
        <v>2</v>
      </c>
      <c r="K132">
        <v>0</v>
      </c>
      <c r="L132">
        <v>0</v>
      </c>
      <c r="M132">
        <f t="shared" si="32"/>
        <v>11</v>
      </c>
      <c r="N132" s="5">
        <f t="shared" si="33"/>
        <v>1122</v>
      </c>
      <c r="O132" s="5">
        <f t="shared" si="34"/>
        <v>822</v>
      </c>
      <c r="P132" s="5" t="s">
        <v>208</v>
      </c>
      <c r="Q132" s="5">
        <f t="shared" si="35"/>
        <v>1122</v>
      </c>
      <c r="R132" s="5">
        <v>1155.66</v>
      </c>
      <c r="S132" s="5">
        <f t="shared" si="36"/>
        <v>1178.7732</v>
      </c>
      <c r="T132" t="s">
        <v>170</v>
      </c>
    </row>
    <row r="133" spans="1:20" ht="12.75">
      <c r="A133" t="s">
        <v>133</v>
      </c>
      <c r="B133">
        <v>450</v>
      </c>
      <c r="C133">
        <v>3</v>
      </c>
      <c r="D133">
        <v>2</v>
      </c>
      <c r="E133">
        <v>0</v>
      </c>
      <c r="F133">
        <v>1</v>
      </c>
      <c r="G133">
        <v>0</v>
      </c>
      <c r="H133">
        <v>1</v>
      </c>
      <c r="I133">
        <v>1</v>
      </c>
      <c r="J133">
        <v>1</v>
      </c>
      <c r="K133">
        <v>0</v>
      </c>
      <c r="L133">
        <v>0</v>
      </c>
      <c r="M133">
        <f t="shared" si="32"/>
        <v>9</v>
      </c>
      <c r="N133" s="5">
        <f t="shared" si="33"/>
        <v>918</v>
      </c>
      <c r="O133" s="5">
        <f t="shared" si="34"/>
        <v>468</v>
      </c>
      <c r="P133" s="5" t="s">
        <v>242</v>
      </c>
      <c r="Q133" s="5">
        <f t="shared" si="35"/>
        <v>918</v>
      </c>
      <c r="R133" s="5">
        <v>945.54</v>
      </c>
      <c r="S133" s="5">
        <f t="shared" si="36"/>
        <v>964.4508</v>
      </c>
      <c r="T133" t="s">
        <v>170</v>
      </c>
    </row>
    <row r="134" spans="1:20" ht="12.75">
      <c r="A134" t="s">
        <v>13</v>
      </c>
      <c r="B134">
        <v>1000</v>
      </c>
      <c r="C134">
        <v>3</v>
      </c>
      <c r="D134">
        <v>2</v>
      </c>
      <c r="E134">
        <v>0</v>
      </c>
      <c r="F134">
        <v>4</v>
      </c>
      <c r="G134">
        <v>0</v>
      </c>
      <c r="H134">
        <v>0</v>
      </c>
      <c r="I134">
        <v>1</v>
      </c>
      <c r="J134">
        <v>3</v>
      </c>
      <c r="K134">
        <v>0</v>
      </c>
      <c r="L134">
        <v>0</v>
      </c>
      <c r="M134">
        <f t="shared" si="32"/>
        <v>13</v>
      </c>
      <c r="N134" s="5">
        <f t="shared" si="33"/>
        <v>1326</v>
      </c>
      <c r="O134" s="5">
        <f t="shared" si="34"/>
        <v>326</v>
      </c>
      <c r="P134" s="5" t="s">
        <v>209</v>
      </c>
      <c r="Q134" s="5">
        <f t="shared" si="35"/>
        <v>1326</v>
      </c>
      <c r="R134" s="5">
        <v>1365.78</v>
      </c>
      <c r="S134" s="5">
        <f t="shared" si="36"/>
        <v>1393.0956</v>
      </c>
      <c r="T134" t="s">
        <v>170</v>
      </c>
    </row>
    <row r="135" spans="1:20" ht="12.75">
      <c r="A135" t="s">
        <v>134</v>
      </c>
      <c r="B135">
        <v>500</v>
      </c>
      <c r="C135">
        <v>3</v>
      </c>
      <c r="D135">
        <v>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f t="shared" si="32"/>
        <v>4</v>
      </c>
      <c r="N135" s="5">
        <f t="shared" si="33"/>
        <v>408</v>
      </c>
      <c r="O135" s="5">
        <f t="shared" si="34"/>
        <v>-92</v>
      </c>
      <c r="P135" s="5" t="s">
        <v>243</v>
      </c>
      <c r="Q135" s="5">
        <f t="shared" si="35"/>
        <v>408</v>
      </c>
      <c r="R135" s="5">
        <v>420.24</v>
      </c>
      <c r="S135" s="5">
        <f t="shared" si="36"/>
        <v>428.64480000000003</v>
      </c>
      <c r="T135" t="s">
        <v>170</v>
      </c>
    </row>
    <row r="136" spans="1:20" ht="12.75">
      <c r="A136" t="s">
        <v>15</v>
      </c>
      <c r="B136">
        <v>750</v>
      </c>
      <c r="C136">
        <v>3</v>
      </c>
      <c r="D136">
        <v>2</v>
      </c>
      <c r="E136">
        <v>0</v>
      </c>
      <c r="F136">
        <v>3</v>
      </c>
      <c r="G136">
        <v>0</v>
      </c>
      <c r="H136">
        <v>0</v>
      </c>
      <c r="I136">
        <v>1</v>
      </c>
      <c r="J136">
        <v>4</v>
      </c>
      <c r="K136">
        <v>0</v>
      </c>
      <c r="L136">
        <v>0</v>
      </c>
      <c r="M136">
        <f t="shared" si="32"/>
        <v>13</v>
      </c>
      <c r="N136" s="5">
        <f t="shared" si="33"/>
        <v>1326</v>
      </c>
      <c r="O136" s="5">
        <f t="shared" si="34"/>
        <v>576</v>
      </c>
      <c r="P136" s="5" t="s">
        <v>210</v>
      </c>
      <c r="Q136" s="5">
        <f t="shared" si="35"/>
        <v>1326</v>
      </c>
      <c r="R136" s="5">
        <v>1365.78</v>
      </c>
      <c r="S136" s="5">
        <f t="shared" si="36"/>
        <v>1393.0956</v>
      </c>
      <c r="T136" t="s">
        <v>170</v>
      </c>
    </row>
    <row r="137" spans="1:20" ht="12.75">
      <c r="A137" t="s">
        <v>135</v>
      </c>
      <c r="B137">
        <v>300</v>
      </c>
      <c r="C137">
        <v>3</v>
      </c>
      <c r="D137">
        <v>1</v>
      </c>
      <c r="E137">
        <v>0</v>
      </c>
      <c r="F137">
        <v>2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f t="shared" si="32"/>
        <v>6</v>
      </c>
      <c r="N137" s="5">
        <f t="shared" si="33"/>
        <v>612</v>
      </c>
      <c r="O137" s="5">
        <f t="shared" si="34"/>
        <v>312</v>
      </c>
      <c r="P137" s="5" t="s">
        <v>244</v>
      </c>
      <c r="Q137" s="5">
        <f t="shared" si="35"/>
        <v>612</v>
      </c>
      <c r="R137" s="5">
        <v>630.36</v>
      </c>
      <c r="S137" s="5">
        <f t="shared" si="36"/>
        <v>642.9672</v>
      </c>
      <c r="T137" t="s">
        <v>170</v>
      </c>
    </row>
    <row r="138" spans="1:20" ht="12.75">
      <c r="A138" t="s">
        <v>143</v>
      </c>
      <c r="B138">
        <v>500</v>
      </c>
      <c r="C138">
        <v>3</v>
      </c>
      <c r="D138">
        <v>2</v>
      </c>
      <c r="E138">
        <v>0</v>
      </c>
      <c r="F138">
        <v>1</v>
      </c>
      <c r="G138">
        <v>0</v>
      </c>
      <c r="H138">
        <v>0</v>
      </c>
      <c r="I138">
        <v>1</v>
      </c>
      <c r="J138">
        <v>1</v>
      </c>
      <c r="K138">
        <v>0</v>
      </c>
      <c r="L138">
        <v>0</v>
      </c>
      <c r="M138">
        <f t="shared" si="32"/>
        <v>8</v>
      </c>
      <c r="N138" s="5">
        <f t="shared" si="33"/>
        <v>816</v>
      </c>
      <c r="O138" s="5">
        <f t="shared" si="34"/>
        <v>316</v>
      </c>
      <c r="P138" s="5" t="s">
        <v>245</v>
      </c>
      <c r="Q138" s="5">
        <f t="shared" si="35"/>
        <v>816</v>
      </c>
      <c r="R138" s="5">
        <v>840.48</v>
      </c>
      <c r="S138" s="5">
        <f t="shared" si="36"/>
        <v>857.2896000000001</v>
      </c>
      <c r="T138" t="s">
        <v>170</v>
      </c>
    </row>
    <row r="139" spans="1:20" ht="12.75">
      <c r="A139" t="s">
        <v>165</v>
      </c>
      <c r="B139">
        <v>300</v>
      </c>
      <c r="C139">
        <v>2</v>
      </c>
      <c r="D139">
        <v>1</v>
      </c>
      <c r="E139">
        <v>0</v>
      </c>
      <c r="F139">
        <v>1</v>
      </c>
      <c r="G139">
        <v>0</v>
      </c>
      <c r="H139">
        <v>1</v>
      </c>
      <c r="I139">
        <v>1</v>
      </c>
      <c r="J139">
        <v>2</v>
      </c>
      <c r="K139">
        <v>0</v>
      </c>
      <c r="L139">
        <v>0</v>
      </c>
      <c r="M139">
        <f t="shared" si="32"/>
        <v>8</v>
      </c>
      <c r="N139" s="5">
        <f t="shared" si="33"/>
        <v>816</v>
      </c>
      <c r="O139" s="5">
        <f t="shared" si="34"/>
        <v>516</v>
      </c>
      <c r="P139" s="5" t="s">
        <v>246</v>
      </c>
      <c r="Q139" s="5">
        <f t="shared" si="35"/>
        <v>816</v>
      </c>
      <c r="R139" s="5">
        <v>840.48</v>
      </c>
      <c r="S139" s="5">
        <f t="shared" si="36"/>
        <v>857.2896000000001</v>
      </c>
      <c r="T139" t="s">
        <v>170</v>
      </c>
    </row>
    <row r="140" spans="1:20" ht="12.75">
      <c r="A140" t="s">
        <v>163</v>
      </c>
      <c r="B140">
        <v>0</v>
      </c>
      <c r="C140">
        <v>2</v>
      </c>
      <c r="D140">
        <v>1</v>
      </c>
      <c r="E140">
        <v>0</v>
      </c>
      <c r="F140">
        <v>1</v>
      </c>
      <c r="G140">
        <v>0</v>
      </c>
      <c r="H140">
        <v>1</v>
      </c>
      <c r="I140">
        <v>1</v>
      </c>
      <c r="J140">
        <v>2</v>
      </c>
      <c r="K140">
        <v>0</v>
      </c>
      <c r="L140">
        <v>0</v>
      </c>
      <c r="M140">
        <f t="shared" si="32"/>
        <v>8</v>
      </c>
      <c r="N140" s="5">
        <f t="shared" si="33"/>
        <v>816</v>
      </c>
      <c r="O140" s="5">
        <f t="shared" si="34"/>
        <v>816</v>
      </c>
      <c r="P140" s="5" t="s">
        <v>247</v>
      </c>
      <c r="Q140" s="5">
        <f t="shared" si="35"/>
        <v>816</v>
      </c>
      <c r="R140" s="5">
        <v>840.48</v>
      </c>
      <c r="S140" s="5">
        <f t="shared" si="36"/>
        <v>857.2896000000001</v>
      </c>
      <c r="T140" t="s">
        <v>170</v>
      </c>
    </row>
    <row r="141" spans="1:20" ht="12.75">
      <c r="A141" t="s">
        <v>164</v>
      </c>
      <c r="B141">
        <v>0</v>
      </c>
      <c r="C141">
        <v>3</v>
      </c>
      <c r="D141">
        <v>1</v>
      </c>
      <c r="E141">
        <v>0</v>
      </c>
      <c r="F141">
        <v>1</v>
      </c>
      <c r="G141">
        <v>0</v>
      </c>
      <c r="H141">
        <v>1</v>
      </c>
      <c r="I141">
        <v>1</v>
      </c>
      <c r="J141">
        <v>1</v>
      </c>
      <c r="K141">
        <v>0</v>
      </c>
      <c r="L141">
        <v>0</v>
      </c>
      <c r="M141">
        <f t="shared" si="32"/>
        <v>8</v>
      </c>
      <c r="N141" s="5">
        <f t="shared" si="33"/>
        <v>816</v>
      </c>
      <c r="O141" s="5">
        <f t="shared" si="34"/>
        <v>816</v>
      </c>
      <c r="P141" s="5" t="s">
        <v>248</v>
      </c>
      <c r="Q141" s="5">
        <f t="shared" si="35"/>
        <v>816</v>
      </c>
      <c r="R141" s="5">
        <v>840.48</v>
      </c>
      <c r="S141" s="5">
        <f t="shared" si="36"/>
        <v>857.2896000000001</v>
      </c>
      <c r="T141" t="s">
        <v>170</v>
      </c>
    </row>
    <row r="142" spans="12:19" ht="12.75">
      <c r="L142" t="s">
        <v>97</v>
      </c>
      <c r="Q142" s="5">
        <f>SUM(Q120:Q141)</f>
        <v>20910</v>
      </c>
      <c r="R142" s="5">
        <f>SUM(R120:R141)</f>
        <v>21509.76</v>
      </c>
      <c r="S142" s="5">
        <f>SUM(S120:S141)</f>
        <v>21939.9552</v>
      </c>
    </row>
    <row r="145" ht="12.75">
      <c r="A145" s="6" t="s">
        <v>166</v>
      </c>
    </row>
    <row r="146" spans="1:20" ht="12.75">
      <c r="A146" t="s">
        <v>1</v>
      </c>
      <c r="B146">
        <v>5500</v>
      </c>
      <c r="C146">
        <v>3</v>
      </c>
      <c r="D146">
        <v>5</v>
      </c>
      <c r="E146">
        <v>0</v>
      </c>
      <c r="F146">
        <v>5</v>
      </c>
      <c r="G146">
        <v>1</v>
      </c>
      <c r="H146">
        <v>1</v>
      </c>
      <c r="I146">
        <v>1</v>
      </c>
      <c r="J146">
        <v>3</v>
      </c>
      <c r="K146">
        <v>0</v>
      </c>
      <c r="L146">
        <v>0</v>
      </c>
      <c r="M146">
        <f aca="true" t="shared" si="37" ref="M146:M165">SUM(C146:L146)</f>
        <v>19</v>
      </c>
      <c r="N146" s="5">
        <f aca="true" t="shared" si="38" ref="N146:N165">+M146*$M$5</f>
        <v>1938</v>
      </c>
      <c r="O146" s="5">
        <f aca="true" t="shared" si="39" ref="O146:O165">+N146-B146</f>
        <v>-3562</v>
      </c>
      <c r="P146" s="5" t="s">
        <v>186</v>
      </c>
      <c r="Q146" s="5">
        <v>5500</v>
      </c>
      <c r="R146" s="5">
        <v>5665</v>
      </c>
      <c r="S146" s="5">
        <f aca="true" t="shared" si="40" ref="S146:S171">+R146*1.02</f>
        <v>5778.3</v>
      </c>
      <c r="T146" t="s">
        <v>171</v>
      </c>
    </row>
    <row r="147" spans="1:20" ht="12.75">
      <c r="A147" t="s">
        <v>126</v>
      </c>
      <c r="B147">
        <v>1000</v>
      </c>
      <c r="C147">
        <v>3</v>
      </c>
      <c r="D147">
        <v>2</v>
      </c>
      <c r="E147">
        <v>0</v>
      </c>
      <c r="F147">
        <v>4</v>
      </c>
      <c r="G147">
        <v>0</v>
      </c>
      <c r="H147">
        <v>1</v>
      </c>
      <c r="I147">
        <v>0</v>
      </c>
      <c r="J147">
        <v>0</v>
      </c>
      <c r="K147">
        <v>0</v>
      </c>
      <c r="L147">
        <v>0</v>
      </c>
      <c r="M147">
        <f t="shared" si="37"/>
        <v>10</v>
      </c>
      <c r="N147" s="5">
        <f t="shared" si="38"/>
        <v>1020</v>
      </c>
      <c r="O147" s="5">
        <f t="shared" si="39"/>
        <v>20</v>
      </c>
      <c r="P147" s="5" t="s">
        <v>212</v>
      </c>
      <c r="Q147" s="5">
        <f>+N147</f>
        <v>1020</v>
      </c>
      <c r="R147" s="5">
        <v>1050.6</v>
      </c>
      <c r="S147" s="5">
        <f t="shared" si="40"/>
        <v>1071.6119999999999</v>
      </c>
      <c r="T147" t="s">
        <v>171</v>
      </c>
    </row>
    <row r="148" spans="1:20" ht="12.75">
      <c r="A148" t="s">
        <v>4</v>
      </c>
      <c r="B148">
        <v>1500</v>
      </c>
      <c r="C148">
        <v>1</v>
      </c>
      <c r="D148">
        <v>5</v>
      </c>
      <c r="E148">
        <v>0</v>
      </c>
      <c r="F148">
        <v>4</v>
      </c>
      <c r="G148">
        <v>0</v>
      </c>
      <c r="H148">
        <v>1</v>
      </c>
      <c r="I148">
        <v>0</v>
      </c>
      <c r="J148">
        <v>0</v>
      </c>
      <c r="K148">
        <v>0</v>
      </c>
      <c r="L148">
        <v>0</v>
      </c>
      <c r="M148">
        <f t="shared" si="37"/>
        <v>11</v>
      </c>
      <c r="N148" s="5">
        <f t="shared" si="38"/>
        <v>1122</v>
      </c>
      <c r="O148" s="5">
        <f t="shared" si="39"/>
        <v>-378</v>
      </c>
      <c r="P148" s="5" t="s">
        <v>187</v>
      </c>
      <c r="Q148" s="5">
        <f>1500*1.02</f>
        <v>1530</v>
      </c>
      <c r="R148" s="5">
        <v>1575.9</v>
      </c>
      <c r="S148" s="5">
        <f t="shared" si="40"/>
        <v>1607.4180000000001</v>
      </c>
      <c r="T148" t="s">
        <v>172</v>
      </c>
    </row>
    <row r="149" spans="1:20" ht="12.75">
      <c r="A149" t="s">
        <v>18</v>
      </c>
      <c r="B149">
        <v>2000</v>
      </c>
      <c r="C149">
        <v>3</v>
      </c>
      <c r="D149">
        <v>2</v>
      </c>
      <c r="E149">
        <v>0</v>
      </c>
      <c r="F149">
        <v>3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f t="shared" si="37"/>
        <v>8</v>
      </c>
      <c r="N149" s="5">
        <f t="shared" si="38"/>
        <v>816</v>
      </c>
      <c r="O149" s="5">
        <f t="shared" si="39"/>
        <v>-1184</v>
      </c>
      <c r="P149" s="5" t="s">
        <v>188</v>
      </c>
      <c r="Q149" s="5">
        <f>+N149</f>
        <v>816</v>
      </c>
      <c r="R149" s="5">
        <v>840.48</v>
      </c>
      <c r="S149" s="5">
        <f t="shared" si="40"/>
        <v>857.2896000000001</v>
      </c>
      <c r="T149" t="s">
        <v>172</v>
      </c>
    </row>
    <row r="150" spans="1:20" ht="12.75">
      <c r="A150" t="s">
        <v>14</v>
      </c>
      <c r="B150">
        <v>1500</v>
      </c>
      <c r="C150">
        <v>3</v>
      </c>
      <c r="D150">
        <v>1</v>
      </c>
      <c r="E150">
        <v>0</v>
      </c>
      <c r="F150">
        <v>4</v>
      </c>
      <c r="G150">
        <v>0</v>
      </c>
      <c r="H150">
        <v>1</v>
      </c>
      <c r="I150">
        <v>1</v>
      </c>
      <c r="J150">
        <v>4</v>
      </c>
      <c r="K150">
        <v>0</v>
      </c>
      <c r="L150">
        <v>0</v>
      </c>
      <c r="M150">
        <f t="shared" si="37"/>
        <v>14</v>
      </c>
      <c r="N150" s="5">
        <f t="shared" si="38"/>
        <v>1428</v>
      </c>
      <c r="O150" s="5">
        <f t="shared" si="39"/>
        <v>-72</v>
      </c>
      <c r="P150" s="5" t="s">
        <v>190</v>
      </c>
      <c r="Q150" s="5">
        <f>1500*1.02</f>
        <v>1530</v>
      </c>
      <c r="R150" s="5">
        <v>1575.9</v>
      </c>
      <c r="S150" s="5">
        <f t="shared" si="40"/>
        <v>1607.4180000000001</v>
      </c>
      <c r="T150" t="s">
        <v>171</v>
      </c>
    </row>
    <row r="151" spans="1:20" ht="12.75">
      <c r="A151" t="s">
        <v>16</v>
      </c>
      <c r="B151">
        <v>500</v>
      </c>
      <c r="C151">
        <v>3</v>
      </c>
      <c r="D151">
        <v>2</v>
      </c>
      <c r="E151">
        <v>0</v>
      </c>
      <c r="F151">
        <v>4</v>
      </c>
      <c r="G151">
        <v>0</v>
      </c>
      <c r="H151">
        <v>0</v>
      </c>
      <c r="I151">
        <v>1</v>
      </c>
      <c r="J151">
        <v>2</v>
      </c>
      <c r="K151">
        <v>0</v>
      </c>
      <c r="L151">
        <v>0</v>
      </c>
      <c r="M151">
        <f t="shared" si="37"/>
        <v>12</v>
      </c>
      <c r="N151" s="5">
        <f t="shared" si="38"/>
        <v>1224</v>
      </c>
      <c r="O151" s="5">
        <f t="shared" si="39"/>
        <v>724</v>
      </c>
      <c r="P151" s="5" t="s">
        <v>229</v>
      </c>
      <c r="Q151" s="5">
        <f aca="true" t="shared" si="41" ref="Q151:Q165">+N151</f>
        <v>1224</v>
      </c>
      <c r="R151" s="5">
        <v>1260.72</v>
      </c>
      <c r="S151" s="5">
        <f t="shared" si="40"/>
        <v>1285.9344</v>
      </c>
      <c r="T151" t="s">
        <v>171</v>
      </c>
    </row>
    <row r="152" spans="1:20" ht="12.75">
      <c r="A152" t="s">
        <v>19</v>
      </c>
      <c r="B152">
        <v>1020</v>
      </c>
      <c r="C152">
        <v>3</v>
      </c>
      <c r="D152">
        <v>1</v>
      </c>
      <c r="E152">
        <v>0</v>
      </c>
      <c r="F152">
        <v>3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f t="shared" si="37"/>
        <v>7</v>
      </c>
      <c r="N152" s="5">
        <f t="shared" si="38"/>
        <v>714</v>
      </c>
      <c r="O152" s="5">
        <f t="shared" si="39"/>
        <v>-306</v>
      </c>
      <c r="P152" s="5" t="s">
        <v>230</v>
      </c>
      <c r="Q152" s="5">
        <f t="shared" si="41"/>
        <v>714</v>
      </c>
      <c r="R152" s="5">
        <v>735.42</v>
      </c>
      <c r="S152" s="5">
        <f t="shared" si="40"/>
        <v>750.1283999999999</v>
      </c>
      <c r="T152" t="s">
        <v>171</v>
      </c>
    </row>
    <row r="153" spans="1:20" ht="12.75">
      <c r="A153" t="s">
        <v>19</v>
      </c>
      <c r="B153">
        <v>1020</v>
      </c>
      <c r="C153">
        <v>3</v>
      </c>
      <c r="D153">
        <v>1</v>
      </c>
      <c r="E153">
        <v>0</v>
      </c>
      <c r="F153">
        <v>3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f t="shared" si="37"/>
        <v>7</v>
      </c>
      <c r="N153" s="5">
        <f t="shared" si="38"/>
        <v>714</v>
      </c>
      <c r="O153" s="5">
        <f t="shared" si="39"/>
        <v>-306</v>
      </c>
      <c r="P153" s="5" t="s">
        <v>230</v>
      </c>
      <c r="Q153" s="5">
        <f t="shared" si="41"/>
        <v>714</v>
      </c>
      <c r="R153" s="5">
        <v>735.42</v>
      </c>
      <c r="S153" s="5">
        <f t="shared" si="40"/>
        <v>750.1283999999999</v>
      </c>
      <c r="T153" t="s">
        <v>171</v>
      </c>
    </row>
    <row r="154" spans="1:20" ht="12.75">
      <c r="A154" t="s">
        <v>19</v>
      </c>
      <c r="B154">
        <v>1020</v>
      </c>
      <c r="C154">
        <v>3</v>
      </c>
      <c r="D154">
        <v>1</v>
      </c>
      <c r="E154">
        <v>0</v>
      </c>
      <c r="F154">
        <v>3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f t="shared" si="37"/>
        <v>7</v>
      </c>
      <c r="N154" s="5">
        <f t="shared" si="38"/>
        <v>714</v>
      </c>
      <c r="O154" s="5">
        <f t="shared" si="39"/>
        <v>-306</v>
      </c>
      <c r="P154" s="5" t="s">
        <v>230</v>
      </c>
      <c r="Q154" s="5">
        <f t="shared" si="41"/>
        <v>714</v>
      </c>
      <c r="R154" s="5">
        <v>735.42</v>
      </c>
      <c r="S154" s="5">
        <f t="shared" si="40"/>
        <v>750.1283999999999</v>
      </c>
      <c r="T154" t="s">
        <v>171</v>
      </c>
    </row>
    <row r="155" spans="1:20" ht="12.75">
      <c r="A155" t="s">
        <v>19</v>
      </c>
      <c r="B155">
        <v>1020</v>
      </c>
      <c r="C155">
        <v>3</v>
      </c>
      <c r="D155">
        <v>1</v>
      </c>
      <c r="E155">
        <v>0</v>
      </c>
      <c r="F155">
        <v>3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f t="shared" si="37"/>
        <v>7</v>
      </c>
      <c r="N155" s="5">
        <f t="shared" si="38"/>
        <v>714</v>
      </c>
      <c r="O155" s="5">
        <f t="shared" si="39"/>
        <v>-306</v>
      </c>
      <c r="P155" s="5" t="s">
        <v>230</v>
      </c>
      <c r="Q155" s="5">
        <f t="shared" si="41"/>
        <v>714</v>
      </c>
      <c r="R155" s="5">
        <v>735.42</v>
      </c>
      <c r="S155" s="5">
        <f t="shared" si="40"/>
        <v>750.1283999999999</v>
      </c>
      <c r="T155" t="s">
        <v>171</v>
      </c>
    </row>
    <row r="156" spans="1:20" ht="12.75">
      <c r="A156" t="s">
        <v>20</v>
      </c>
      <c r="B156">
        <v>500</v>
      </c>
      <c r="C156">
        <v>3</v>
      </c>
      <c r="D156">
        <v>1</v>
      </c>
      <c r="E156">
        <v>0</v>
      </c>
      <c r="F156">
        <v>0</v>
      </c>
      <c r="G156">
        <v>2</v>
      </c>
      <c r="H156">
        <v>0</v>
      </c>
      <c r="I156">
        <v>0</v>
      </c>
      <c r="J156">
        <v>0</v>
      </c>
      <c r="K156">
        <v>1</v>
      </c>
      <c r="L156">
        <v>1</v>
      </c>
      <c r="M156">
        <f t="shared" si="37"/>
        <v>8</v>
      </c>
      <c r="N156" s="5">
        <f t="shared" si="38"/>
        <v>816</v>
      </c>
      <c r="O156" s="5">
        <f t="shared" si="39"/>
        <v>316</v>
      </c>
      <c r="P156" s="5" t="s">
        <v>213</v>
      </c>
      <c r="Q156" s="5">
        <f t="shared" si="41"/>
        <v>816</v>
      </c>
      <c r="R156" s="5">
        <v>840.48</v>
      </c>
      <c r="S156" s="5">
        <f t="shared" si="40"/>
        <v>857.2896000000001</v>
      </c>
      <c r="T156" t="s">
        <v>171</v>
      </c>
    </row>
    <row r="157" spans="1:20" ht="12.75">
      <c r="A157" t="s">
        <v>21</v>
      </c>
      <c r="B157">
        <v>500</v>
      </c>
      <c r="C157">
        <v>3</v>
      </c>
      <c r="D157">
        <v>1</v>
      </c>
      <c r="E157">
        <v>0</v>
      </c>
      <c r="F157">
        <v>0</v>
      </c>
      <c r="G157">
        <v>2</v>
      </c>
      <c r="H157">
        <v>0</v>
      </c>
      <c r="I157">
        <v>0</v>
      </c>
      <c r="J157">
        <v>0</v>
      </c>
      <c r="K157">
        <v>1</v>
      </c>
      <c r="L157">
        <v>1</v>
      </c>
      <c r="M157">
        <f t="shared" si="37"/>
        <v>8</v>
      </c>
      <c r="N157" s="5">
        <f t="shared" si="38"/>
        <v>816</v>
      </c>
      <c r="O157" s="5">
        <f t="shared" si="39"/>
        <v>316</v>
      </c>
      <c r="P157" s="5" t="s">
        <v>214</v>
      </c>
      <c r="Q157" s="5">
        <f t="shared" si="41"/>
        <v>816</v>
      </c>
      <c r="R157" s="5">
        <v>840.48</v>
      </c>
      <c r="S157" s="5">
        <f t="shared" si="40"/>
        <v>857.2896000000001</v>
      </c>
      <c r="T157" t="s">
        <v>171</v>
      </c>
    </row>
    <row r="158" spans="1:20" ht="12.75">
      <c r="A158" t="s">
        <v>22</v>
      </c>
      <c r="B158">
        <v>500</v>
      </c>
      <c r="C158">
        <v>3</v>
      </c>
      <c r="D158">
        <v>1</v>
      </c>
      <c r="E158">
        <v>0</v>
      </c>
      <c r="F158">
        <v>0</v>
      </c>
      <c r="G158">
        <v>2</v>
      </c>
      <c r="H158">
        <v>0</v>
      </c>
      <c r="I158">
        <v>0</v>
      </c>
      <c r="J158">
        <v>0</v>
      </c>
      <c r="K158">
        <v>1</v>
      </c>
      <c r="L158">
        <v>1</v>
      </c>
      <c r="M158">
        <f t="shared" si="37"/>
        <v>8</v>
      </c>
      <c r="N158" s="5">
        <f t="shared" si="38"/>
        <v>816</v>
      </c>
      <c r="O158" s="5">
        <f t="shared" si="39"/>
        <v>316</v>
      </c>
      <c r="P158" s="5" t="s">
        <v>228</v>
      </c>
      <c r="Q158" s="5">
        <f t="shared" si="41"/>
        <v>816</v>
      </c>
      <c r="R158" s="5">
        <v>840.48</v>
      </c>
      <c r="S158" s="5">
        <f t="shared" si="40"/>
        <v>857.2896000000001</v>
      </c>
      <c r="T158" t="s">
        <v>171</v>
      </c>
    </row>
    <row r="159" spans="1:20" ht="12.75">
      <c r="A159" t="s">
        <v>23</v>
      </c>
      <c r="B159">
        <v>500</v>
      </c>
      <c r="C159">
        <v>3</v>
      </c>
      <c r="D159">
        <v>1</v>
      </c>
      <c r="E159">
        <v>0</v>
      </c>
      <c r="F159">
        <v>0</v>
      </c>
      <c r="G159">
        <v>2</v>
      </c>
      <c r="H159">
        <v>0</v>
      </c>
      <c r="I159">
        <v>0</v>
      </c>
      <c r="J159">
        <v>0</v>
      </c>
      <c r="K159">
        <v>1</v>
      </c>
      <c r="L159">
        <v>1</v>
      </c>
      <c r="M159">
        <f t="shared" si="37"/>
        <v>8</v>
      </c>
      <c r="N159" s="5">
        <f t="shared" si="38"/>
        <v>816</v>
      </c>
      <c r="O159" s="5">
        <f t="shared" si="39"/>
        <v>316</v>
      </c>
      <c r="P159" s="5" t="s">
        <v>216</v>
      </c>
      <c r="Q159" s="5">
        <f t="shared" si="41"/>
        <v>816</v>
      </c>
      <c r="R159" s="5">
        <v>840.48</v>
      </c>
      <c r="S159" s="5">
        <f t="shared" si="40"/>
        <v>857.2896000000001</v>
      </c>
      <c r="T159" t="s">
        <v>171</v>
      </c>
    </row>
    <row r="160" spans="1:20" ht="12.75">
      <c r="A160" t="s">
        <v>24</v>
      </c>
      <c r="B160">
        <v>500</v>
      </c>
      <c r="C160">
        <v>3</v>
      </c>
      <c r="D160">
        <v>1</v>
      </c>
      <c r="E160">
        <v>0</v>
      </c>
      <c r="F160">
        <v>0</v>
      </c>
      <c r="G160">
        <v>2</v>
      </c>
      <c r="H160">
        <v>0</v>
      </c>
      <c r="I160">
        <v>0</v>
      </c>
      <c r="J160">
        <v>0</v>
      </c>
      <c r="K160">
        <v>1</v>
      </c>
      <c r="L160">
        <v>1</v>
      </c>
      <c r="M160">
        <f t="shared" si="37"/>
        <v>8</v>
      </c>
      <c r="N160" s="5">
        <f t="shared" si="38"/>
        <v>816</v>
      </c>
      <c r="O160" s="5">
        <f t="shared" si="39"/>
        <v>316</v>
      </c>
      <c r="P160" s="5" t="s">
        <v>217</v>
      </c>
      <c r="Q160" s="5">
        <f t="shared" si="41"/>
        <v>816</v>
      </c>
      <c r="R160" s="5">
        <v>840.48</v>
      </c>
      <c r="S160" s="5">
        <f t="shared" si="40"/>
        <v>857.2896000000001</v>
      </c>
      <c r="T160" t="s">
        <v>171</v>
      </c>
    </row>
    <row r="161" spans="1:20" ht="12.75">
      <c r="A161" t="s">
        <v>25</v>
      </c>
      <c r="B161">
        <v>500</v>
      </c>
      <c r="C161">
        <v>3</v>
      </c>
      <c r="D161">
        <v>1</v>
      </c>
      <c r="E161">
        <v>0</v>
      </c>
      <c r="F161">
        <v>0</v>
      </c>
      <c r="G161">
        <v>2</v>
      </c>
      <c r="H161">
        <v>0</v>
      </c>
      <c r="I161">
        <v>0</v>
      </c>
      <c r="J161">
        <v>0</v>
      </c>
      <c r="K161">
        <v>1</v>
      </c>
      <c r="L161">
        <v>1</v>
      </c>
      <c r="M161">
        <f t="shared" si="37"/>
        <v>8</v>
      </c>
      <c r="N161" s="5">
        <f t="shared" si="38"/>
        <v>816</v>
      </c>
      <c r="O161" s="5">
        <f t="shared" si="39"/>
        <v>316</v>
      </c>
      <c r="P161" s="5" t="s">
        <v>218</v>
      </c>
      <c r="Q161" s="5">
        <f t="shared" si="41"/>
        <v>816</v>
      </c>
      <c r="R161" s="5">
        <v>840.48</v>
      </c>
      <c r="S161" s="5">
        <f t="shared" si="40"/>
        <v>857.2896000000001</v>
      </c>
      <c r="T161" t="s">
        <v>171</v>
      </c>
    </row>
    <row r="162" spans="1:20" ht="12.75">
      <c r="A162" t="s">
        <v>26</v>
      </c>
      <c r="B162">
        <v>300</v>
      </c>
      <c r="C162">
        <v>3</v>
      </c>
      <c r="D162">
        <v>1</v>
      </c>
      <c r="E162">
        <v>0</v>
      </c>
      <c r="F162">
        <v>0</v>
      </c>
      <c r="G162">
        <v>1</v>
      </c>
      <c r="H162">
        <v>0</v>
      </c>
      <c r="I162">
        <v>0</v>
      </c>
      <c r="J162">
        <v>0</v>
      </c>
      <c r="K162">
        <v>1</v>
      </c>
      <c r="L162">
        <v>4</v>
      </c>
      <c r="M162">
        <f t="shared" si="37"/>
        <v>10</v>
      </c>
      <c r="N162" s="5">
        <f t="shared" si="38"/>
        <v>1020</v>
      </c>
      <c r="O162" s="5">
        <f t="shared" si="39"/>
        <v>720</v>
      </c>
      <c r="P162" s="5" t="s">
        <v>219</v>
      </c>
      <c r="Q162" s="5">
        <f t="shared" si="41"/>
        <v>1020</v>
      </c>
      <c r="R162" s="5">
        <v>1050.6</v>
      </c>
      <c r="S162" s="5">
        <f t="shared" si="40"/>
        <v>1071.6119999999999</v>
      </c>
      <c r="T162" t="s">
        <v>171</v>
      </c>
    </row>
    <row r="163" spans="1:20" ht="12.75">
      <c r="A163" t="s">
        <v>27</v>
      </c>
      <c r="B163">
        <v>500</v>
      </c>
      <c r="C163">
        <v>3</v>
      </c>
      <c r="D163">
        <v>1</v>
      </c>
      <c r="E163">
        <v>0</v>
      </c>
      <c r="F163">
        <v>0</v>
      </c>
      <c r="G163">
        <v>2</v>
      </c>
      <c r="H163">
        <v>0</v>
      </c>
      <c r="I163">
        <v>0</v>
      </c>
      <c r="J163">
        <v>0</v>
      </c>
      <c r="K163">
        <v>1</v>
      </c>
      <c r="L163">
        <v>1</v>
      </c>
      <c r="M163">
        <f t="shared" si="37"/>
        <v>8</v>
      </c>
      <c r="N163" s="5">
        <f t="shared" si="38"/>
        <v>816</v>
      </c>
      <c r="O163" s="5">
        <f t="shared" si="39"/>
        <v>316</v>
      </c>
      <c r="P163" s="5" t="s">
        <v>220</v>
      </c>
      <c r="Q163" s="5">
        <f t="shared" si="41"/>
        <v>816</v>
      </c>
      <c r="R163" s="5">
        <v>840.48</v>
      </c>
      <c r="S163" s="5">
        <f t="shared" si="40"/>
        <v>857.2896000000001</v>
      </c>
      <c r="T163" t="s">
        <v>171</v>
      </c>
    </row>
    <row r="164" spans="1:20" ht="12.75">
      <c r="A164" t="s">
        <v>28</v>
      </c>
      <c r="B164">
        <v>500</v>
      </c>
      <c r="C164">
        <v>3</v>
      </c>
      <c r="D164">
        <v>1</v>
      </c>
      <c r="E164">
        <v>0</v>
      </c>
      <c r="F164">
        <v>0</v>
      </c>
      <c r="G164">
        <v>2</v>
      </c>
      <c r="H164">
        <v>0</v>
      </c>
      <c r="I164">
        <v>0</v>
      </c>
      <c r="J164">
        <v>0</v>
      </c>
      <c r="K164">
        <v>1</v>
      </c>
      <c r="L164">
        <v>1</v>
      </c>
      <c r="M164">
        <f t="shared" si="37"/>
        <v>8</v>
      </c>
      <c r="N164" s="5">
        <f t="shared" si="38"/>
        <v>816</v>
      </c>
      <c r="O164" s="5">
        <f t="shared" si="39"/>
        <v>316</v>
      </c>
      <c r="P164" s="5" t="s">
        <v>221</v>
      </c>
      <c r="Q164" s="5">
        <f t="shared" si="41"/>
        <v>816</v>
      </c>
      <c r="R164" s="5">
        <v>840.48</v>
      </c>
      <c r="S164" s="5">
        <f t="shared" si="40"/>
        <v>857.2896000000001</v>
      </c>
      <c r="T164" t="s">
        <v>171</v>
      </c>
    </row>
    <row r="165" spans="1:20" ht="12.75">
      <c r="A165" t="s">
        <v>29</v>
      </c>
      <c r="B165">
        <v>500</v>
      </c>
      <c r="C165">
        <v>3</v>
      </c>
      <c r="D165">
        <v>3</v>
      </c>
      <c r="E165">
        <v>0</v>
      </c>
      <c r="F165">
        <v>0</v>
      </c>
      <c r="G165">
        <v>1</v>
      </c>
      <c r="H165">
        <v>0</v>
      </c>
      <c r="I165">
        <v>0</v>
      </c>
      <c r="J165">
        <v>0</v>
      </c>
      <c r="K165">
        <v>1</v>
      </c>
      <c r="L165">
        <v>3</v>
      </c>
      <c r="M165">
        <f t="shared" si="37"/>
        <v>11</v>
      </c>
      <c r="N165" s="5">
        <f t="shared" si="38"/>
        <v>1122</v>
      </c>
      <c r="O165" s="5">
        <f t="shared" si="39"/>
        <v>622</v>
      </c>
      <c r="P165" s="5" t="s">
        <v>222</v>
      </c>
      <c r="Q165" s="5">
        <f t="shared" si="41"/>
        <v>1122</v>
      </c>
      <c r="R165" s="5">
        <v>1155.66</v>
      </c>
      <c r="S165" s="5">
        <f t="shared" si="40"/>
        <v>1178.7732</v>
      </c>
      <c r="T165" t="s">
        <v>171</v>
      </c>
    </row>
    <row r="166" spans="1:20" ht="12.75">
      <c r="A166" t="s">
        <v>273</v>
      </c>
      <c r="P166" s="5" t="s">
        <v>274</v>
      </c>
      <c r="R166" s="5">
        <v>840</v>
      </c>
      <c r="S166" s="5">
        <f t="shared" si="40"/>
        <v>856.8000000000001</v>
      </c>
      <c r="T166" t="s">
        <v>171</v>
      </c>
    </row>
    <row r="167" spans="1:20" ht="12.75">
      <c r="A167" t="s">
        <v>30</v>
      </c>
      <c r="B167">
        <v>500</v>
      </c>
      <c r="C167">
        <v>3</v>
      </c>
      <c r="D167">
        <v>1</v>
      </c>
      <c r="E167">
        <v>0</v>
      </c>
      <c r="F167">
        <v>0</v>
      </c>
      <c r="G167">
        <v>2</v>
      </c>
      <c r="H167">
        <v>0</v>
      </c>
      <c r="I167">
        <v>0</v>
      </c>
      <c r="J167">
        <v>0</v>
      </c>
      <c r="K167">
        <v>1</v>
      </c>
      <c r="L167">
        <v>1</v>
      </c>
      <c r="M167">
        <f>SUM(C167:L167)</f>
        <v>8</v>
      </c>
      <c r="N167" s="5">
        <f>+M167*$M$5</f>
        <v>816</v>
      </c>
      <c r="O167" s="5">
        <f>+N167-B167</f>
        <v>316</v>
      </c>
      <c r="P167" s="5" t="s">
        <v>223</v>
      </c>
      <c r="Q167" s="5">
        <f>+N167</f>
        <v>816</v>
      </c>
      <c r="R167" s="5">
        <v>840.48</v>
      </c>
      <c r="S167" s="5">
        <f t="shared" si="40"/>
        <v>857.2896000000001</v>
      </c>
      <c r="T167" t="s">
        <v>171</v>
      </c>
    </row>
    <row r="168" spans="1:20" ht="12.75">
      <c r="A168" t="s">
        <v>31</v>
      </c>
      <c r="B168">
        <v>500</v>
      </c>
      <c r="C168">
        <v>3</v>
      </c>
      <c r="D168">
        <v>1</v>
      </c>
      <c r="E168">
        <v>0</v>
      </c>
      <c r="F168">
        <v>0</v>
      </c>
      <c r="G168">
        <v>2</v>
      </c>
      <c r="H168">
        <v>0</v>
      </c>
      <c r="I168">
        <v>0</v>
      </c>
      <c r="J168">
        <v>0</v>
      </c>
      <c r="K168">
        <v>1</v>
      </c>
      <c r="L168">
        <v>1</v>
      </c>
      <c r="M168">
        <f>SUM(C168:L168)</f>
        <v>8</v>
      </c>
      <c r="N168" s="5">
        <f>+M168*$M$5</f>
        <v>816</v>
      </c>
      <c r="O168" s="5">
        <f>+N168-B168</f>
        <v>316</v>
      </c>
      <c r="P168" s="5" t="s">
        <v>224</v>
      </c>
      <c r="Q168" s="5">
        <f>+N168</f>
        <v>816</v>
      </c>
      <c r="R168" s="5">
        <v>840.48</v>
      </c>
      <c r="S168" s="5">
        <f t="shared" si="40"/>
        <v>857.2896000000001</v>
      </c>
      <c r="T168" t="s">
        <v>171</v>
      </c>
    </row>
    <row r="169" spans="1:20" ht="12.75">
      <c r="A169" t="s">
        <v>32</v>
      </c>
      <c r="B169">
        <v>500</v>
      </c>
      <c r="C169">
        <v>3</v>
      </c>
      <c r="D169">
        <v>1</v>
      </c>
      <c r="E169">
        <v>0</v>
      </c>
      <c r="F169">
        <v>0</v>
      </c>
      <c r="G169">
        <v>2</v>
      </c>
      <c r="H169">
        <v>0</v>
      </c>
      <c r="I169">
        <v>0</v>
      </c>
      <c r="J169">
        <v>0</v>
      </c>
      <c r="K169">
        <v>1</v>
      </c>
      <c r="L169">
        <v>2</v>
      </c>
      <c r="M169">
        <f>SUM(C169:L169)</f>
        <v>9</v>
      </c>
      <c r="N169" s="5">
        <f>+M169*$M$5</f>
        <v>918</v>
      </c>
      <c r="O169" s="5">
        <f>+N169-B169</f>
        <v>418</v>
      </c>
      <c r="P169" s="5" t="s">
        <v>225</v>
      </c>
      <c r="Q169" s="5">
        <f>+N169</f>
        <v>918</v>
      </c>
      <c r="R169" s="5">
        <v>945.54</v>
      </c>
      <c r="S169" s="5">
        <f t="shared" si="40"/>
        <v>964.4508</v>
      </c>
      <c r="T169" t="s">
        <v>171</v>
      </c>
    </row>
    <row r="170" spans="1:20" ht="12.75">
      <c r="A170" t="s">
        <v>33</v>
      </c>
      <c r="B170">
        <v>500</v>
      </c>
      <c r="C170">
        <v>3</v>
      </c>
      <c r="D170">
        <v>1</v>
      </c>
      <c r="E170">
        <v>0</v>
      </c>
      <c r="F170">
        <v>0</v>
      </c>
      <c r="G170">
        <v>2</v>
      </c>
      <c r="H170">
        <v>0</v>
      </c>
      <c r="I170">
        <v>0</v>
      </c>
      <c r="J170">
        <v>0</v>
      </c>
      <c r="K170">
        <v>1</v>
      </c>
      <c r="L170">
        <v>1</v>
      </c>
      <c r="M170">
        <f>SUM(C170:L170)</f>
        <v>8</v>
      </c>
      <c r="N170" s="5">
        <f>+M170*$M$5</f>
        <v>816</v>
      </c>
      <c r="O170" s="5">
        <f>+N170-B170</f>
        <v>316</v>
      </c>
      <c r="P170" s="5" t="s">
        <v>226</v>
      </c>
      <c r="Q170" s="5">
        <f>+N170</f>
        <v>816</v>
      </c>
      <c r="R170" s="5">
        <v>840.48</v>
      </c>
      <c r="S170" s="5">
        <f t="shared" si="40"/>
        <v>857.2896000000001</v>
      </c>
      <c r="T170" t="s">
        <v>171</v>
      </c>
    </row>
    <row r="171" spans="1:20" ht="12.75">
      <c r="A171" t="s">
        <v>34</v>
      </c>
      <c r="B171">
        <v>500</v>
      </c>
      <c r="C171">
        <v>3</v>
      </c>
      <c r="D171">
        <v>1</v>
      </c>
      <c r="E171">
        <v>0</v>
      </c>
      <c r="F171">
        <v>0</v>
      </c>
      <c r="G171">
        <v>3</v>
      </c>
      <c r="H171">
        <v>0</v>
      </c>
      <c r="I171">
        <v>0</v>
      </c>
      <c r="J171">
        <v>0</v>
      </c>
      <c r="K171">
        <v>1</v>
      </c>
      <c r="L171">
        <v>1</v>
      </c>
      <c r="M171">
        <f>SUM(C171:L171)</f>
        <v>9</v>
      </c>
      <c r="N171" s="5">
        <f>+M171*$M$5</f>
        <v>918</v>
      </c>
      <c r="O171" s="5">
        <f>+N171-B171</f>
        <v>418</v>
      </c>
      <c r="P171" s="5" t="s">
        <v>227</v>
      </c>
      <c r="Q171" s="5">
        <f>+N171</f>
        <v>918</v>
      </c>
      <c r="R171" s="5">
        <v>945.54</v>
      </c>
      <c r="S171" s="5">
        <f t="shared" si="40"/>
        <v>964.4508</v>
      </c>
      <c r="T171" t="s">
        <v>171</v>
      </c>
    </row>
    <row r="172" spans="5:19" ht="12.75">
      <c r="E172" t="s">
        <v>17</v>
      </c>
      <c r="L172" t="s">
        <v>97</v>
      </c>
      <c r="Q172" s="5">
        <f>SUM(Q146:Q171)</f>
        <v>27430</v>
      </c>
      <c r="R172" s="5">
        <f>SUM(R146:R171)</f>
        <v>29092.899999999994</v>
      </c>
      <c r="S172" s="5">
        <f>SUM(S146:S171)</f>
        <v>29674.757999999998</v>
      </c>
    </row>
    <row r="175" ht="12.75">
      <c r="A175" s="6" t="s">
        <v>167</v>
      </c>
    </row>
    <row r="176" spans="1:20" ht="12.75">
      <c r="A176" t="s">
        <v>35</v>
      </c>
      <c r="B176">
        <v>450</v>
      </c>
      <c r="C176">
        <v>2</v>
      </c>
      <c r="D176">
        <v>2</v>
      </c>
      <c r="E176">
        <v>0</v>
      </c>
      <c r="F176">
        <v>3</v>
      </c>
      <c r="G176">
        <v>1</v>
      </c>
      <c r="H176">
        <v>0</v>
      </c>
      <c r="I176">
        <v>0</v>
      </c>
      <c r="J176">
        <v>0</v>
      </c>
      <c r="K176">
        <v>0</v>
      </c>
      <c r="L176">
        <v>0</v>
      </c>
      <c r="M176">
        <f aca="true" t="shared" si="42" ref="M176:M199">SUM(C176:L176)</f>
        <v>8</v>
      </c>
      <c r="N176" s="5">
        <f aca="true" t="shared" si="43" ref="N176:N199">+M176*$M$5</f>
        <v>816</v>
      </c>
      <c r="O176" s="5">
        <f aca="true" t="shared" si="44" ref="O176:O199">+N176-B176</f>
        <v>366</v>
      </c>
      <c r="P176" s="5" t="s">
        <v>232</v>
      </c>
      <c r="Q176" s="5">
        <f aca="true" t="shared" si="45" ref="Q176:Q199">+N176</f>
        <v>816</v>
      </c>
      <c r="R176" s="5">
        <v>840.48</v>
      </c>
      <c r="S176" s="5">
        <f aca="true" t="shared" si="46" ref="S176:S199">+R176*1.02</f>
        <v>857.2896000000001</v>
      </c>
      <c r="T176" t="s">
        <v>170</v>
      </c>
    </row>
    <row r="177" spans="1:20" ht="12.75">
      <c r="A177" t="s">
        <v>127</v>
      </c>
      <c r="B177">
        <v>450</v>
      </c>
      <c r="C177">
        <v>3</v>
      </c>
      <c r="D177">
        <v>2</v>
      </c>
      <c r="E177">
        <v>0</v>
      </c>
      <c r="F177">
        <v>2</v>
      </c>
      <c r="G177">
        <v>0</v>
      </c>
      <c r="H177">
        <v>1</v>
      </c>
      <c r="I177">
        <v>1</v>
      </c>
      <c r="J177">
        <v>1</v>
      </c>
      <c r="K177">
        <v>0</v>
      </c>
      <c r="L177">
        <v>0</v>
      </c>
      <c r="M177">
        <f t="shared" si="42"/>
        <v>10</v>
      </c>
      <c r="N177" s="5">
        <f t="shared" si="43"/>
        <v>1020</v>
      </c>
      <c r="O177" s="5">
        <f t="shared" si="44"/>
        <v>570</v>
      </c>
      <c r="P177" s="5" t="s">
        <v>249</v>
      </c>
      <c r="Q177" s="5">
        <f t="shared" si="45"/>
        <v>1020</v>
      </c>
      <c r="R177" s="5">
        <v>1050.6</v>
      </c>
      <c r="S177" s="5">
        <f t="shared" si="46"/>
        <v>1071.6119999999999</v>
      </c>
      <c r="T177" t="s">
        <v>170</v>
      </c>
    </row>
    <row r="178" spans="1:20" ht="12.75">
      <c r="A178" t="s">
        <v>128</v>
      </c>
      <c r="B178">
        <v>450</v>
      </c>
      <c r="C178">
        <v>3</v>
      </c>
      <c r="D178">
        <v>1</v>
      </c>
      <c r="E178">
        <v>0</v>
      </c>
      <c r="F178">
        <v>4</v>
      </c>
      <c r="G178">
        <v>1</v>
      </c>
      <c r="H178">
        <v>0</v>
      </c>
      <c r="I178">
        <v>1</v>
      </c>
      <c r="J178">
        <v>1</v>
      </c>
      <c r="K178">
        <v>0</v>
      </c>
      <c r="L178">
        <v>0</v>
      </c>
      <c r="M178">
        <f t="shared" si="42"/>
        <v>11</v>
      </c>
      <c r="N178" s="5">
        <f t="shared" si="43"/>
        <v>1122</v>
      </c>
      <c r="O178" s="5">
        <f t="shared" si="44"/>
        <v>672</v>
      </c>
      <c r="P178" s="5" t="s">
        <v>250</v>
      </c>
      <c r="Q178" s="5">
        <f t="shared" si="45"/>
        <v>1122</v>
      </c>
      <c r="R178" s="5">
        <v>1155.66</v>
      </c>
      <c r="S178" s="5">
        <f t="shared" si="46"/>
        <v>1178.7732</v>
      </c>
      <c r="T178" t="s">
        <v>170</v>
      </c>
    </row>
    <row r="179" spans="1:20" ht="12.75">
      <c r="A179" t="s">
        <v>36</v>
      </c>
      <c r="B179">
        <v>450</v>
      </c>
      <c r="C179">
        <v>3</v>
      </c>
      <c r="D179">
        <v>2</v>
      </c>
      <c r="E179">
        <v>0</v>
      </c>
      <c r="F179">
        <v>2</v>
      </c>
      <c r="G179">
        <v>0</v>
      </c>
      <c r="H179">
        <v>1</v>
      </c>
      <c r="I179">
        <v>1</v>
      </c>
      <c r="J179">
        <v>1</v>
      </c>
      <c r="K179">
        <v>0</v>
      </c>
      <c r="L179">
        <v>0</v>
      </c>
      <c r="M179">
        <f t="shared" si="42"/>
        <v>10</v>
      </c>
      <c r="N179" s="5">
        <f t="shared" si="43"/>
        <v>1020</v>
      </c>
      <c r="O179" s="5">
        <f t="shared" si="44"/>
        <v>570</v>
      </c>
      <c r="P179" s="5" t="s">
        <v>251</v>
      </c>
      <c r="Q179" s="5">
        <f t="shared" si="45"/>
        <v>1020</v>
      </c>
      <c r="R179" s="5">
        <v>1050.6</v>
      </c>
      <c r="S179" s="5">
        <f t="shared" si="46"/>
        <v>1071.6119999999999</v>
      </c>
      <c r="T179" t="s">
        <v>170</v>
      </c>
    </row>
    <row r="180" spans="1:20" ht="12.75">
      <c r="A180" t="s">
        <v>37</v>
      </c>
      <c r="B180">
        <v>450</v>
      </c>
      <c r="C180">
        <v>3</v>
      </c>
      <c r="D180">
        <v>3</v>
      </c>
      <c r="E180">
        <v>0</v>
      </c>
      <c r="F180">
        <v>5</v>
      </c>
      <c r="G180">
        <v>0</v>
      </c>
      <c r="H180">
        <v>0</v>
      </c>
      <c r="I180">
        <v>1</v>
      </c>
      <c r="J180">
        <v>3</v>
      </c>
      <c r="K180">
        <v>0</v>
      </c>
      <c r="L180">
        <v>0</v>
      </c>
      <c r="M180">
        <f t="shared" si="42"/>
        <v>15</v>
      </c>
      <c r="N180" s="5">
        <f t="shared" si="43"/>
        <v>1530</v>
      </c>
      <c r="O180" s="5">
        <f t="shared" si="44"/>
        <v>1080</v>
      </c>
      <c r="P180" s="5" t="s">
        <v>234</v>
      </c>
      <c r="Q180" s="5">
        <f t="shared" si="45"/>
        <v>1530</v>
      </c>
      <c r="R180" s="5">
        <v>1575.9</v>
      </c>
      <c r="S180" s="5">
        <f t="shared" si="46"/>
        <v>1607.4180000000001</v>
      </c>
      <c r="T180" t="s">
        <v>170</v>
      </c>
    </row>
    <row r="181" spans="1:20" ht="12.75">
      <c r="A181" t="s">
        <v>38</v>
      </c>
      <c r="B181">
        <v>450</v>
      </c>
      <c r="C181">
        <v>3</v>
      </c>
      <c r="D181">
        <v>2</v>
      </c>
      <c r="E181">
        <v>0</v>
      </c>
      <c r="F181">
        <v>5</v>
      </c>
      <c r="G181">
        <v>0</v>
      </c>
      <c r="H181">
        <v>0</v>
      </c>
      <c r="I181">
        <v>1</v>
      </c>
      <c r="J181">
        <v>3</v>
      </c>
      <c r="K181">
        <v>0</v>
      </c>
      <c r="L181">
        <v>0</v>
      </c>
      <c r="M181">
        <f t="shared" si="42"/>
        <v>14</v>
      </c>
      <c r="N181" s="5">
        <f t="shared" si="43"/>
        <v>1428</v>
      </c>
      <c r="O181" s="5">
        <f t="shared" si="44"/>
        <v>978</v>
      </c>
      <c r="P181" s="5" t="s">
        <v>235</v>
      </c>
      <c r="Q181" s="5">
        <f t="shared" si="45"/>
        <v>1428</v>
      </c>
      <c r="R181" s="5">
        <v>1470.84</v>
      </c>
      <c r="S181" s="5">
        <f t="shared" si="46"/>
        <v>1500.2567999999999</v>
      </c>
      <c r="T181" t="s">
        <v>170</v>
      </c>
    </row>
    <row r="182" spans="1:20" ht="12.75">
      <c r="A182" t="s">
        <v>39</v>
      </c>
      <c r="B182">
        <v>450</v>
      </c>
      <c r="C182">
        <v>3</v>
      </c>
      <c r="D182">
        <v>1</v>
      </c>
      <c r="E182">
        <v>0</v>
      </c>
      <c r="F182">
        <v>2</v>
      </c>
      <c r="G182">
        <v>0</v>
      </c>
      <c r="H182">
        <v>0</v>
      </c>
      <c r="I182">
        <v>1</v>
      </c>
      <c r="J182">
        <v>2</v>
      </c>
      <c r="K182">
        <v>0</v>
      </c>
      <c r="L182">
        <v>0</v>
      </c>
      <c r="M182">
        <f t="shared" si="42"/>
        <v>9</v>
      </c>
      <c r="N182" s="5">
        <f t="shared" si="43"/>
        <v>918</v>
      </c>
      <c r="O182" s="5">
        <f t="shared" si="44"/>
        <v>468</v>
      </c>
      <c r="P182" s="5" t="s">
        <v>236</v>
      </c>
      <c r="Q182" s="5">
        <f t="shared" si="45"/>
        <v>918</v>
      </c>
      <c r="R182" s="5">
        <v>945.54</v>
      </c>
      <c r="S182" s="5">
        <f t="shared" si="46"/>
        <v>964.4508</v>
      </c>
      <c r="T182" t="s">
        <v>170</v>
      </c>
    </row>
    <row r="183" spans="1:20" ht="12.75">
      <c r="A183" t="s">
        <v>129</v>
      </c>
      <c r="B183">
        <v>450</v>
      </c>
      <c r="C183">
        <v>3</v>
      </c>
      <c r="D183">
        <v>1</v>
      </c>
      <c r="E183">
        <v>0</v>
      </c>
      <c r="F183">
        <v>2</v>
      </c>
      <c r="G183">
        <v>0</v>
      </c>
      <c r="H183">
        <v>0</v>
      </c>
      <c r="I183">
        <v>1</v>
      </c>
      <c r="J183">
        <v>2</v>
      </c>
      <c r="K183">
        <v>0</v>
      </c>
      <c r="L183">
        <v>0</v>
      </c>
      <c r="M183">
        <f t="shared" si="42"/>
        <v>9</v>
      </c>
      <c r="N183" s="5">
        <f t="shared" si="43"/>
        <v>918</v>
      </c>
      <c r="O183" s="5">
        <f t="shared" si="44"/>
        <v>468</v>
      </c>
      <c r="P183" s="5" t="s">
        <v>237</v>
      </c>
      <c r="Q183" s="5">
        <f t="shared" si="45"/>
        <v>918</v>
      </c>
      <c r="R183" s="5">
        <v>945.54</v>
      </c>
      <c r="S183" s="5">
        <f t="shared" si="46"/>
        <v>964.4508</v>
      </c>
      <c r="T183" t="s">
        <v>170</v>
      </c>
    </row>
    <row r="184" spans="1:20" ht="12.75">
      <c r="A184" t="s">
        <v>93</v>
      </c>
      <c r="B184">
        <v>450</v>
      </c>
      <c r="C184">
        <v>3</v>
      </c>
      <c r="D184">
        <v>5</v>
      </c>
      <c r="E184">
        <v>0</v>
      </c>
      <c r="F184">
        <v>3</v>
      </c>
      <c r="G184">
        <v>1</v>
      </c>
      <c r="H184">
        <v>1</v>
      </c>
      <c r="I184">
        <v>1</v>
      </c>
      <c r="J184">
        <v>3</v>
      </c>
      <c r="K184">
        <v>0</v>
      </c>
      <c r="L184">
        <v>0</v>
      </c>
      <c r="M184">
        <f t="shared" si="42"/>
        <v>17</v>
      </c>
      <c r="N184" s="5">
        <f t="shared" si="43"/>
        <v>1734</v>
      </c>
      <c r="O184" s="5">
        <f t="shared" si="44"/>
        <v>1284</v>
      </c>
      <c r="P184" s="5" t="s">
        <v>252</v>
      </c>
      <c r="Q184" s="5">
        <f t="shared" si="45"/>
        <v>1734</v>
      </c>
      <c r="R184" s="5">
        <v>1786.02</v>
      </c>
      <c r="S184" s="5">
        <f t="shared" si="46"/>
        <v>1821.7404</v>
      </c>
      <c r="T184" t="s">
        <v>170</v>
      </c>
    </row>
    <row r="185" spans="1:20" ht="12.75">
      <c r="A185" t="s">
        <v>94</v>
      </c>
      <c r="B185">
        <v>450</v>
      </c>
      <c r="C185">
        <v>3</v>
      </c>
      <c r="D185">
        <v>3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0</v>
      </c>
      <c r="L185">
        <v>0</v>
      </c>
      <c r="M185">
        <f t="shared" si="42"/>
        <v>7</v>
      </c>
      <c r="N185" s="5">
        <f t="shared" si="43"/>
        <v>714</v>
      </c>
      <c r="O185" s="5">
        <f t="shared" si="44"/>
        <v>264</v>
      </c>
      <c r="P185" s="5" t="s">
        <v>253</v>
      </c>
      <c r="Q185" s="5">
        <f t="shared" si="45"/>
        <v>714</v>
      </c>
      <c r="R185" s="5">
        <v>735.42</v>
      </c>
      <c r="S185" s="5">
        <f t="shared" si="46"/>
        <v>750.1283999999999</v>
      </c>
      <c r="T185" t="s">
        <v>170</v>
      </c>
    </row>
    <row r="186" spans="1:20" ht="12.75">
      <c r="A186" t="s">
        <v>95</v>
      </c>
      <c r="B186">
        <v>450</v>
      </c>
      <c r="C186">
        <v>3</v>
      </c>
      <c r="D186">
        <v>1</v>
      </c>
      <c r="E186">
        <v>0</v>
      </c>
      <c r="F186">
        <v>2</v>
      </c>
      <c r="G186">
        <v>0</v>
      </c>
      <c r="H186">
        <v>0</v>
      </c>
      <c r="I186">
        <v>1</v>
      </c>
      <c r="J186">
        <v>1</v>
      </c>
      <c r="K186">
        <v>0</v>
      </c>
      <c r="L186">
        <v>0</v>
      </c>
      <c r="M186">
        <f t="shared" si="42"/>
        <v>8</v>
      </c>
      <c r="N186" s="5">
        <f t="shared" si="43"/>
        <v>816</v>
      </c>
      <c r="O186" s="5">
        <f t="shared" si="44"/>
        <v>366</v>
      </c>
      <c r="P186" s="5" t="s">
        <v>238</v>
      </c>
      <c r="Q186" s="5">
        <f t="shared" si="45"/>
        <v>816</v>
      </c>
      <c r="R186" s="5">
        <v>840.48</v>
      </c>
      <c r="S186" s="5">
        <f t="shared" si="46"/>
        <v>857.2896000000001</v>
      </c>
      <c r="T186" t="s">
        <v>170</v>
      </c>
    </row>
    <row r="187" spans="1:20" ht="12.75">
      <c r="A187" t="s">
        <v>130</v>
      </c>
      <c r="B187">
        <v>300</v>
      </c>
      <c r="C187">
        <v>3</v>
      </c>
      <c r="D187">
        <v>1</v>
      </c>
      <c r="E187">
        <v>0</v>
      </c>
      <c r="F187">
        <v>1</v>
      </c>
      <c r="G187">
        <v>0</v>
      </c>
      <c r="H187">
        <v>0</v>
      </c>
      <c r="I187">
        <v>1</v>
      </c>
      <c r="J187">
        <v>1</v>
      </c>
      <c r="K187">
        <v>0</v>
      </c>
      <c r="L187">
        <v>0</v>
      </c>
      <c r="M187">
        <f t="shared" si="42"/>
        <v>7</v>
      </c>
      <c r="N187" s="5">
        <f t="shared" si="43"/>
        <v>714</v>
      </c>
      <c r="O187" s="5">
        <f t="shared" si="44"/>
        <v>414</v>
      </c>
      <c r="P187" s="5" t="s">
        <v>240</v>
      </c>
      <c r="Q187" s="5">
        <f t="shared" si="45"/>
        <v>714</v>
      </c>
      <c r="R187" s="5">
        <v>735.42</v>
      </c>
      <c r="S187" s="5">
        <f t="shared" si="46"/>
        <v>750.1283999999999</v>
      </c>
      <c r="T187" t="s">
        <v>170</v>
      </c>
    </row>
    <row r="188" spans="1:20" ht="12.75">
      <c r="A188" t="s">
        <v>131</v>
      </c>
      <c r="B188">
        <v>525</v>
      </c>
      <c r="C188">
        <v>3</v>
      </c>
      <c r="D188">
        <v>1</v>
      </c>
      <c r="E188">
        <v>0</v>
      </c>
      <c r="F188">
        <v>4</v>
      </c>
      <c r="G188">
        <v>1</v>
      </c>
      <c r="H188">
        <v>0</v>
      </c>
      <c r="I188">
        <v>1</v>
      </c>
      <c r="J188">
        <v>1</v>
      </c>
      <c r="K188">
        <v>0</v>
      </c>
      <c r="L188">
        <v>0</v>
      </c>
      <c r="M188">
        <f t="shared" si="42"/>
        <v>11</v>
      </c>
      <c r="N188" s="5">
        <f t="shared" si="43"/>
        <v>1122</v>
      </c>
      <c r="O188" s="5">
        <f t="shared" si="44"/>
        <v>597</v>
      </c>
      <c r="P188" s="5" t="s">
        <v>241</v>
      </c>
      <c r="Q188" s="5">
        <f t="shared" si="45"/>
        <v>1122</v>
      </c>
      <c r="R188" s="5">
        <v>1155.66</v>
      </c>
      <c r="S188" s="5">
        <f t="shared" si="46"/>
        <v>1178.7732</v>
      </c>
      <c r="T188" t="s">
        <v>170</v>
      </c>
    </row>
    <row r="189" spans="1:20" ht="12.75">
      <c r="A189" t="s">
        <v>40</v>
      </c>
      <c r="B189">
        <v>450</v>
      </c>
      <c r="C189">
        <v>3</v>
      </c>
      <c r="D189">
        <v>1</v>
      </c>
      <c r="E189">
        <v>0</v>
      </c>
      <c r="F189">
        <v>3</v>
      </c>
      <c r="G189">
        <v>0</v>
      </c>
      <c r="H189">
        <v>0</v>
      </c>
      <c r="I189">
        <v>1</v>
      </c>
      <c r="J189">
        <v>1</v>
      </c>
      <c r="K189">
        <v>0</v>
      </c>
      <c r="L189">
        <v>0</v>
      </c>
      <c r="M189">
        <f t="shared" si="42"/>
        <v>9</v>
      </c>
      <c r="N189" s="5">
        <f t="shared" si="43"/>
        <v>918</v>
      </c>
      <c r="O189" s="5">
        <f t="shared" si="44"/>
        <v>468</v>
      </c>
      <c r="P189" s="5" t="s">
        <v>240</v>
      </c>
      <c r="Q189" s="5">
        <f t="shared" si="45"/>
        <v>918</v>
      </c>
      <c r="R189" s="5">
        <v>945.54</v>
      </c>
      <c r="S189" s="5">
        <f t="shared" si="46"/>
        <v>964.4508</v>
      </c>
      <c r="T189" t="s">
        <v>170</v>
      </c>
    </row>
    <row r="190" spans="1:20" ht="12.75">
      <c r="A190" t="s">
        <v>41</v>
      </c>
      <c r="B190">
        <v>450</v>
      </c>
      <c r="C190">
        <v>3</v>
      </c>
      <c r="D190">
        <v>1</v>
      </c>
      <c r="E190">
        <v>0</v>
      </c>
      <c r="F190">
        <v>4</v>
      </c>
      <c r="G190">
        <v>0</v>
      </c>
      <c r="H190">
        <v>0</v>
      </c>
      <c r="I190">
        <v>1</v>
      </c>
      <c r="J190">
        <v>1</v>
      </c>
      <c r="K190">
        <v>0</v>
      </c>
      <c r="L190">
        <v>0</v>
      </c>
      <c r="M190">
        <f t="shared" si="42"/>
        <v>10</v>
      </c>
      <c r="N190" s="5">
        <f t="shared" si="43"/>
        <v>1020</v>
      </c>
      <c r="O190" s="5">
        <f t="shared" si="44"/>
        <v>570</v>
      </c>
      <c r="P190" s="5" t="s">
        <v>254</v>
      </c>
      <c r="Q190" s="5">
        <f t="shared" si="45"/>
        <v>1020</v>
      </c>
      <c r="R190" s="5">
        <v>1050.6</v>
      </c>
      <c r="S190" s="5">
        <f t="shared" si="46"/>
        <v>1071.6119999999999</v>
      </c>
      <c r="T190" t="s">
        <v>170</v>
      </c>
    </row>
    <row r="191" spans="1:20" ht="12.75">
      <c r="A191" t="s">
        <v>12</v>
      </c>
      <c r="B191">
        <v>300</v>
      </c>
      <c r="C191">
        <v>3</v>
      </c>
      <c r="D191">
        <v>2</v>
      </c>
      <c r="E191">
        <v>0</v>
      </c>
      <c r="F191">
        <v>3</v>
      </c>
      <c r="G191">
        <v>0</v>
      </c>
      <c r="H191">
        <v>0</v>
      </c>
      <c r="I191">
        <v>1</v>
      </c>
      <c r="J191">
        <v>2</v>
      </c>
      <c r="K191">
        <v>0</v>
      </c>
      <c r="L191">
        <v>0</v>
      </c>
      <c r="M191">
        <f t="shared" si="42"/>
        <v>11</v>
      </c>
      <c r="N191" s="5">
        <f t="shared" si="43"/>
        <v>1122</v>
      </c>
      <c r="O191" s="5">
        <f t="shared" si="44"/>
        <v>822</v>
      </c>
      <c r="P191" s="5" t="s">
        <v>208</v>
      </c>
      <c r="Q191" s="5">
        <f t="shared" si="45"/>
        <v>1122</v>
      </c>
      <c r="R191" s="5">
        <v>1155.66</v>
      </c>
      <c r="S191" s="5">
        <f t="shared" si="46"/>
        <v>1178.7732</v>
      </c>
      <c r="T191" t="s">
        <v>170</v>
      </c>
    </row>
    <row r="192" spans="1:20" ht="12.75">
      <c r="A192" t="s">
        <v>133</v>
      </c>
      <c r="B192">
        <v>450</v>
      </c>
      <c r="C192">
        <v>3</v>
      </c>
      <c r="D192">
        <v>2</v>
      </c>
      <c r="E192">
        <v>0</v>
      </c>
      <c r="F192">
        <v>1</v>
      </c>
      <c r="G192">
        <v>0</v>
      </c>
      <c r="H192">
        <v>1</v>
      </c>
      <c r="I192">
        <v>1</v>
      </c>
      <c r="J192">
        <v>1</v>
      </c>
      <c r="K192">
        <v>0</v>
      </c>
      <c r="L192">
        <v>0</v>
      </c>
      <c r="M192">
        <f t="shared" si="42"/>
        <v>9</v>
      </c>
      <c r="N192" s="5">
        <f t="shared" si="43"/>
        <v>918</v>
      </c>
      <c r="O192" s="5">
        <f t="shared" si="44"/>
        <v>468</v>
      </c>
      <c r="P192" s="5" t="s">
        <v>242</v>
      </c>
      <c r="Q192" s="5">
        <f t="shared" si="45"/>
        <v>918</v>
      </c>
      <c r="R192" s="5">
        <v>945.54</v>
      </c>
      <c r="S192" s="5">
        <f t="shared" si="46"/>
        <v>964.4508</v>
      </c>
      <c r="T192" t="s">
        <v>170</v>
      </c>
    </row>
    <row r="193" spans="1:20" ht="12.75">
      <c r="A193" t="s">
        <v>13</v>
      </c>
      <c r="B193">
        <v>1000</v>
      </c>
      <c r="C193">
        <v>3</v>
      </c>
      <c r="D193">
        <v>2</v>
      </c>
      <c r="E193">
        <v>0</v>
      </c>
      <c r="F193">
        <v>4</v>
      </c>
      <c r="G193">
        <v>0</v>
      </c>
      <c r="H193">
        <v>0</v>
      </c>
      <c r="I193">
        <v>1</v>
      </c>
      <c r="J193">
        <v>3</v>
      </c>
      <c r="K193">
        <v>0</v>
      </c>
      <c r="L193">
        <v>0</v>
      </c>
      <c r="M193">
        <f t="shared" si="42"/>
        <v>13</v>
      </c>
      <c r="N193" s="5">
        <f t="shared" si="43"/>
        <v>1326</v>
      </c>
      <c r="O193" s="5">
        <f t="shared" si="44"/>
        <v>326</v>
      </c>
      <c r="P193" s="5" t="s">
        <v>209</v>
      </c>
      <c r="Q193" s="5">
        <f t="shared" si="45"/>
        <v>1326</v>
      </c>
      <c r="R193" s="5">
        <v>1365.78</v>
      </c>
      <c r="S193" s="5">
        <f t="shared" si="46"/>
        <v>1393.0956</v>
      </c>
      <c r="T193" t="s">
        <v>170</v>
      </c>
    </row>
    <row r="194" spans="1:20" ht="12.75">
      <c r="A194" t="s">
        <v>134</v>
      </c>
      <c r="B194">
        <v>500</v>
      </c>
      <c r="C194">
        <v>3</v>
      </c>
      <c r="D194">
        <v>1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f t="shared" si="42"/>
        <v>4</v>
      </c>
      <c r="N194" s="5">
        <f t="shared" si="43"/>
        <v>408</v>
      </c>
      <c r="O194" s="5">
        <f t="shared" si="44"/>
        <v>-92</v>
      </c>
      <c r="P194" s="5" t="s">
        <v>243</v>
      </c>
      <c r="Q194" s="5">
        <f t="shared" si="45"/>
        <v>408</v>
      </c>
      <c r="R194" s="5">
        <v>420.24</v>
      </c>
      <c r="S194" s="5">
        <f t="shared" si="46"/>
        <v>428.64480000000003</v>
      </c>
      <c r="T194" t="s">
        <v>170</v>
      </c>
    </row>
    <row r="195" spans="1:20" ht="12.75">
      <c r="A195" t="s">
        <v>15</v>
      </c>
      <c r="B195">
        <v>750</v>
      </c>
      <c r="C195">
        <v>3</v>
      </c>
      <c r="D195">
        <v>2</v>
      </c>
      <c r="E195">
        <v>0</v>
      </c>
      <c r="F195">
        <v>3</v>
      </c>
      <c r="G195">
        <v>0</v>
      </c>
      <c r="H195">
        <v>0</v>
      </c>
      <c r="I195">
        <v>1</v>
      </c>
      <c r="J195">
        <v>4</v>
      </c>
      <c r="K195">
        <v>0</v>
      </c>
      <c r="L195">
        <v>0</v>
      </c>
      <c r="M195">
        <f t="shared" si="42"/>
        <v>13</v>
      </c>
      <c r="N195" s="5">
        <f t="shared" si="43"/>
        <v>1326</v>
      </c>
      <c r="O195" s="5">
        <f t="shared" si="44"/>
        <v>576</v>
      </c>
      <c r="P195" s="5" t="s">
        <v>210</v>
      </c>
      <c r="Q195" s="5">
        <f t="shared" si="45"/>
        <v>1326</v>
      </c>
      <c r="R195" s="5">
        <v>1365.78</v>
      </c>
      <c r="S195" s="5">
        <f t="shared" si="46"/>
        <v>1393.0956</v>
      </c>
      <c r="T195" t="s">
        <v>170</v>
      </c>
    </row>
    <row r="196" spans="1:20" ht="12.75">
      <c r="A196" t="s">
        <v>135</v>
      </c>
      <c r="B196">
        <v>300</v>
      </c>
      <c r="C196">
        <v>3</v>
      </c>
      <c r="D196">
        <v>1</v>
      </c>
      <c r="E196">
        <v>0</v>
      </c>
      <c r="F196">
        <v>2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f t="shared" si="42"/>
        <v>6</v>
      </c>
      <c r="N196" s="5">
        <f t="shared" si="43"/>
        <v>612</v>
      </c>
      <c r="O196" s="5">
        <f t="shared" si="44"/>
        <v>312</v>
      </c>
      <c r="P196" s="5" t="s">
        <v>244</v>
      </c>
      <c r="Q196" s="5">
        <f t="shared" si="45"/>
        <v>612</v>
      </c>
      <c r="R196" s="5">
        <v>630.36</v>
      </c>
      <c r="S196" s="5">
        <f t="shared" si="46"/>
        <v>642.9672</v>
      </c>
      <c r="T196" t="s">
        <v>170</v>
      </c>
    </row>
    <row r="197" spans="1:20" ht="12.75">
      <c r="A197" t="s">
        <v>143</v>
      </c>
      <c r="B197">
        <v>500</v>
      </c>
      <c r="C197">
        <v>3</v>
      </c>
      <c r="D197">
        <v>2</v>
      </c>
      <c r="E197">
        <v>0</v>
      </c>
      <c r="F197">
        <v>1</v>
      </c>
      <c r="G197">
        <v>0</v>
      </c>
      <c r="H197">
        <v>0</v>
      </c>
      <c r="I197">
        <v>1</v>
      </c>
      <c r="J197">
        <v>1</v>
      </c>
      <c r="K197">
        <v>0</v>
      </c>
      <c r="L197">
        <v>0</v>
      </c>
      <c r="M197">
        <f t="shared" si="42"/>
        <v>8</v>
      </c>
      <c r="N197" s="5">
        <f t="shared" si="43"/>
        <v>816</v>
      </c>
      <c r="O197" s="5">
        <f t="shared" si="44"/>
        <v>316</v>
      </c>
      <c r="P197" s="5" t="s">
        <v>245</v>
      </c>
      <c r="Q197" s="5">
        <f t="shared" si="45"/>
        <v>816</v>
      </c>
      <c r="R197" s="5">
        <v>840.48</v>
      </c>
      <c r="S197" s="5">
        <f t="shared" si="46"/>
        <v>857.2896000000001</v>
      </c>
      <c r="T197" t="s">
        <v>170</v>
      </c>
    </row>
    <row r="198" spans="1:20" ht="12.75">
      <c r="A198" t="s">
        <v>136</v>
      </c>
      <c r="B198">
        <v>300</v>
      </c>
      <c r="C198">
        <v>2</v>
      </c>
      <c r="D198">
        <v>1</v>
      </c>
      <c r="E198">
        <v>0</v>
      </c>
      <c r="F198">
        <v>1</v>
      </c>
      <c r="G198">
        <v>0</v>
      </c>
      <c r="H198">
        <v>1</v>
      </c>
      <c r="I198">
        <v>1</v>
      </c>
      <c r="J198">
        <v>2</v>
      </c>
      <c r="K198">
        <v>0</v>
      </c>
      <c r="L198">
        <v>0</v>
      </c>
      <c r="M198">
        <f t="shared" si="42"/>
        <v>8</v>
      </c>
      <c r="N198" s="5">
        <f t="shared" si="43"/>
        <v>816</v>
      </c>
      <c r="O198" s="5">
        <f t="shared" si="44"/>
        <v>516</v>
      </c>
      <c r="P198" s="5" t="s">
        <v>246</v>
      </c>
      <c r="Q198" s="5">
        <f t="shared" si="45"/>
        <v>816</v>
      </c>
      <c r="R198" s="5">
        <v>840.48</v>
      </c>
      <c r="S198" s="5">
        <f t="shared" si="46"/>
        <v>857.2896000000001</v>
      </c>
      <c r="T198" t="s">
        <v>170</v>
      </c>
    </row>
    <row r="199" spans="1:20" ht="12.75">
      <c r="A199" t="s">
        <v>42</v>
      </c>
      <c r="B199">
        <v>300</v>
      </c>
      <c r="C199">
        <v>3</v>
      </c>
      <c r="D199">
        <v>1</v>
      </c>
      <c r="E199">
        <v>0</v>
      </c>
      <c r="F199">
        <v>4</v>
      </c>
      <c r="G199">
        <v>0</v>
      </c>
      <c r="H199">
        <v>0</v>
      </c>
      <c r="I199">
        <v>1</v>
      </c>
      <c r="J199">
        <v>1</v>
      </c>
      <c r="K199">
        <v>0</v>
      </c>
      <c r="L199">
        <v>0</v>
      </c>
      <c r="M199">
        <f t="shared" si="42"/>
        <v>10</v>
      </c>
      <c r="N199" s="5">
        <f t="shared" si="43"/>
        <v>1020</v>
      </c>
      <c r="O199" s="5">
        <f t="shared" si="44"/>
        <v>720</v>
      </c>
      <c r="P199" s="5" t="s">
        <v>255</v>
      </c>
      <c r="Q199" s="5">
        <f t="shared" si="45"/>
        <v>1020</v>
      </c>
      <c r="R199" s="5">
        <v>1050.6</v>
      </c>
      <c r="S199" s="5">
        <f t="shared" si="46"/>
        <v>1071.6119999999999</v>
      </c>
      <c r="T199" t="s">
        <v>170</v>
      </c>
    </row>
    <row r="200" spans="12:19" ht="12.75">
      <c r="L200" t="s">
        <v>97</v>
      </c>
      <c r="Q200" s="5">
        <f>SUM(Q176:Q199)</f>
        <v>24174</v>
      </c>
      <c r="R200" s="5">
        <f>SUM(R176:R199)</f>
        <v>24899.22</v>
      </c>
      <c r="S200" s="5">
        <f>SUM(S176:S199)</f>
        <v>25397.204400000002</v>
      </c>
    </row>
    <row r="203" spans="1:17" ht="12.75">
      <c r="A203" t="s">
        <v>43</v>
      </c>
      <c r="Q203" s="5">
        <f>+N203</f>
        <v>0</v>
      </c>
    </row>
    <row r="204" spans="1:20" ht="12.75">
      <c r="A204" t="s">
        <v>44</v>
      </c>
      <c r="B204">
        <v>1500</v>
      </c>
      <c r="C204">
        <v>3</v>
      </c>
      <c r="D204">
        <v>3</v>
      </c>
      <c r="F204">
        <v>4</v>
      </c>
      <c r="G204">
        <v>1</v>
      </c>
      <c r="H204">
        <v>1</v>
      </c>
      <c r="I204">
        <v>0</v>
      </c>
      <c r="J204">
        <v>0</v>
      </c>
      <c r="K204">
        <v>1</v>
      </c>
      <c r="L204">
        <v>2</v>
      </c>
      <c r="M204">
        <f>SUM(C204:L204)</f>
        <v>15</v>
      </c>
      <c r="N204" s="5">
        <f>+M204*$M$5</f>
        <v>1530</v>
      </c>
      <c r="O204" s="5">
        <f>+N204-B204</f>
        <v>30</v>
      </c>
      <c r="P204" s="5" t="s">
        <v>231</v>
      </c>
      <c r="Q204" s="5">
        <v>1500</v>
      </c>
      <c r="R204" s="5">
        <v>3000</v>
      </c>
      <c r="S204" s="5">
        <v>3000</v>
      </c>
      <c r="T204" t="s">
        <v>170</v>
      </c>
    </row>
    <row r="205" spans="1:20" ht="12.75">
      <c r="A205" t="s">
        <v>45</v>
      </c>
      <c r="B205">
        <v>1500</v>
      </c>
      <c r="C205">
        <v>3</v>
      </c>
      <c r="D205">
        <v>3</v>
      </c>
      <c r="F205">
        <v>4</v>
      </c>
      <c r="G205">
        <v>1</v>
      </c>
      <c r="H205">
        <v>1</v>
      </c>
      <c r="I205">
        <v>0</v>
      </c>
      <c r="J205">
        <v>0</v>
      </c>
      <c r="K205">
        <v>1</v>
      </c>
      <c r="L205">
        <v>2</v>
      </c>
      <c r="M205">
        <f>SUM(C205:L205)</f>
        <v>15</v>
      </c>
      <c r="N205" s="5">
        <f>+M205*$M$5</f>
        <v>1530</v>
      </c>
      <c r="O205" s="5">
        <f>+N205-B205</f>
        <v>30</v>
      </c>
      <c r="P205" s="5" t="s">
        <v>231</v>
      </c>
      <c r="Q205" s="5">
        <v>1500</v>
      </c>
      <c r="R205" s="5">
        <v>1500</v>
      </c>
      <c r="S205" s="5">
        <v>1500</v>
      </c>
      <c r="T205" t="s">
        <v>170</v>
      </c>
    </row>
    <row r="206" spans="1:20" ht="12.75">
      <c r="A206" t="s">
        <v>46</v>
      </c>
      <c r="B206">
        <v>1500</v>
      </c>
      <c r="C206">
        <v>3</v>
      </c>
      <c r="D206">
        <v>3</v>
      </c>
      <c r="F206">
        <v>4</v>
      </c>
      <c r="G206">
        <v>1</v>
      </c>
      <c r="H206">
        <v>1</v>
      </c>
      <c r="I206">
        <v>0</v>
      </c>
      <c r="J206">
        <v>0</v>
      </c>
      <c r="K206">
        <v>1</v>
      </c>
      <c r="L206">
        <v>2</v>
      </c>
      <c r="M206">
        <f>SUM(C206:L206)</f>
        <v>15</v>
      </c>
      <c r="N206" s="5">
        <f>+M206*$M$5</f>
        <v>1530</v>
      </c>
      <c r="O206" s="5">
        <f>+N206-B206</f>
        <v>30</v>
      </c>
      <c r="P206" s="5" t="s">
        <v>231</v>
      </c>
      <c r="Q206" s="5">
        <v>1500</v>
      </c>
      <c r="R206" s="5">
        <v>1500</v>
      </c>
      <c r="S206" s="5">
        <v>3000</v>
      </c>
      <c r="T206" t="s">
        <v>170</v>
      </c>
    </row>
    <row r="207" spans="12:19" ht="12.75">
      <c r="L207" t="s">
        <v>99</v>
      </c>
      <c r="N207" s="5" t="s">
        <v>17</v>
      </c>
      <c r="Q207" s="5">
        <f>SUM(Q203:Q206)</f>
        <v>4500</v>
      </c>
      <c r="R207" s="5">
        <f>SUM(R203:R206)</f>
        <v>6000</v>
      </c>
      <c r="S207" s="5">
        <f>SUM(S203:S206)</f>
        <v>7500</v>
      </c>
    </row>
    <row r="209" spans="12:19" ht="12.75">
      <c r="L209" s="6" t="s">
        <v>137</v>
      </c>
      <c r="M209" s="6"/>
      <c r="N209" s="5" t="s">
        <v>17</v>
      </c>
      <c r="Q209" s="5">
        <f>+Q17+Q27+Q44+Q59+Q73+Q84+Q117+Q142+Q172+Q200+Q207+Q92</f>
        <v>196536</v>
      </c>
      <c r="R209" s="5">
        <f>+R17+R27+R44+R59+R73+R84+R117+R142+R172+R200+R207+R92</f>
        <v>204609.54</v>
      </c>
      <c r="S209" s="5">
        <f>+S17+S27+S44+S59+S73+S84+S117+S142+S172+S200+S207+S92</f>
        <v>210081.73079999996</v>
      </c>
    </row>
    <row r="210" spans="12:13" ht="12.75">
      <c r="L210" s="6"/>
      <c r="M210" s="6"/>
    </row>
    <row r="211" spans="12:20" ht="12.75">
      <c r="L211" s="6"/>
      <c r="M211" s="6"/>
      <c r="R211" s="14">
        <f>+SUM(R35:R43)+R47+SUM(R51:R58)+R61+SUM(R66:R72)+R96+R97+R100+SUM(R102:R116)+R146+R147+SUM(R150:R171)+R30</f>
        <v>71343.5</v>
      </c>
      <c r="S211" s="14">
        <f>+SUM(S35:S43)+S47+SUM(S51:S58)+S61+SUM(S66:S72)+S96+S97+S100+SUM(S102:S116)+S146+S147+SUM(S150:S171)+S30</f>
        <v>72770.37</v>
      </c>
      <c r="T211" s="13" t="s">
        <v>258</v>
      </c>
    </row>
    <row r="212" spans="18:20" ht="12.75">
      <c r="R212" s="14">
        <f>+R17+R27+R84+R92+R101+R142+R200+R207</f>
        <v>117401.98000000001</v>
      </c>
      <c r="S212" s="14">
        <f>+S17+S27+S84+S92+S101+S142+S200+S207</f>
        <v>121130.0196</v>
      </c>
      <c r="T212" s="13" t="s">
        <v>259</v>
      </c>
    </row>
    <row r="213" spans="12:20" ht="12.75">
      <c r="L213" s="6" t="s">
        <v>139</v>
      </c>
      <c r="M213" s="6"/>
      <c r="R213" s="14">
        <f>+R31+R32+R33+R34+R48+R49+R50+R62+R63+R64+R65+R98+R99+R148+R149</f>
        <v>15864.059999999998</v>
      </c>
      <c r="S213" s="14">
        <f>+S31+S32+S33+S34+S48+S49+S50+S62+S63+S64+S65+S98+S99+S148+S149</f>
        <v>16181.341199999999</v>
      </c>
      <c r="T213" s="13" t="s">
        <v>260</v>
      </c>
    </row>
    <row r="214" spans="12:19" ht="12.75">
      <c r="L214" s="6" t="s">
        <v>140</v>
      </c>
      <c r="M214" s="6"/>
      <c r="R214" s="5">
        <f>SUM(R211:R213)</f>
        <v>204609.54</v>
      </c>
      <c r="S214" s="5">
        <f>SUM(S211:S213)</f>
        <v>210081.7308</v>
      </c>
    </row>
    <row r="215" spans="12:19" ht="12.75">
      <c r="L215" s="6" t="s">
        <v>138</v>
      </c>
      <c r="M215" s="6"/>
      <c r="R215" s="5">
        <f>+R209-R214</f>
        <v>0</v>
      </c>
      <c r="S215" s="5">
        <f>+S209-S214</f>
        <v>0</v>
      </c>
    </row>
    <row r="216" ht="12.75">
      <c r="N216" s="5" t="s">
        <v>141</v>
      </c>
    </row>
    <row r="218" ht="12.75">
      <c r="N218" s="5" t="s">
        <v>142</v>
      </c>
    </row>
    <row r="222" ht="13.5">
      <c r="A222" s="10" t="s">
        <v>132</v>
      </c>
    </row>
    <row r="292" ht="12.75">
      <c r="T292" s="13"/>
    </row>
    <row r="293" ht="12.75">
      <c r="T293" s="13"/>
    </row>
    <row r="294" ht="12.75">
      <c r="T294" s="13"/>
    </row>
    <row r="295" ht="12.75">
      <c r="T295" s="13"/>
    </row>
    <row r="296" ht="12.75">
      <c r="T296" s="13"/>
    </row>
    <row r="297" ht="12.75">
      <c r="T297" s="13"/>
    </row>
    <row r="298" ht="12.75">
      <c r="T298" s="13"/>
    </row>
    <row r="299" ht="12.75">
      <c r="T299" s="13"/>
    </row>
    <row r="300" ht="12.75">
      <c r="T300" s="13"/>
    </row>
    <row r="301" ht="12.75">
      <c r="T301" s="13"/>
    </row>
    <row r="302" ht="12.75">
      <c r="T302" s="13"/>
    </row>
    <row r="303" ht="12.75">
      <c r="T303" s="13"/>
    </row>
  </sheetData>
  <hyperlinks>
    <hyperlink ref="R211" r:id="rId1" display="+R32+@sum(R35:R43)+R47+@sum(R51:R58)+R61+@sum(R66:R72)+R96+R97+R100+@sum(R102:R116)+R147+R148+@sum(R151:R171)"/>
    <hyperlink ref="S211" r:id="rId2" display="+R32+@sum(R35:R43)+R47+@sum(R51:R58)+R61+@sum(R66:R72)+R96+R97+R100+@sum(R102:R116)+R147+R148+@sum(R151:R171)"/>
  </hyperlinks>
  <printOptions/>
  <pageMargins left="0.75" right="0.75" top="0.75" bottom="0.75" header="0.5" footer="0.5"/>
  <pageSetup fitToHeight="4" fitToWidth="4" horizontalDpi="300" verticalDpi="300" orientation="portrait" scale="80" r:id="rId3"/>
  <headerFooter alignWithMargins="0">
    <oddFooter>&amp;LBoard Approved July 14, 2005&amp;R&amp;P</oddFooter>
  </headerFooter>
  <rowBreaks count="3" manualBreakCount="3">
    <brk id="59" max="19" man="1"/>
    <brk id="117" max="19" man="1"/>
    <brk id="17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Arrieta</dc:creator>
  <cp:keywords/>
  <dc:description/>
  <cp:lastModifiedBy>GISD</cp:lastModifiedBy>
  <cp:lastPrinted>2005-07-13T14:17:57Z</cp:lastPrinted>
  <dcterms:created xsi:type="dcterms:W3CDTF">2001-06-18T16:33:18Z</dcterms:created>
  <dcterms:modified xsi:type="dcterms:W3CDTF">2005-07-13T16:52:37Z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1982132252</vt:i4>
  </property>
  <property fmtid="{D5CDD505-2E9C-101B-9397-08002B2CF9AE}" pid="3" name="_EmailSubject">
    <vt:lpwstr>Agenda Item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ReviewingToolsShownOnce">
    <vt:lpwstr/>
  </property>
</Properties>
</file>