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alvan\Desktop\BID #18-19-25 REFRIGERATED &amp; FROZEN FOODS\"/>
    </mc:Choice>
  </mc:AlternateContent>
  <bookViews>
    <workbookView xWindow="0" yWindow="0" windowWidth="20490" windowHeight="7650" activeTab="1"/>
  </bookViews>
  <sheets>
    <sheet name="BIDDERS 1 -5" sheetId="1" r:id="rId1"/>
    <sheet name="Pg. 2" sheetId="2" r:id="rId2"/>
    <sheet name="Pg. 3" sheetId="3" r:id="rId3"/>
    <sheet name="Pg.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O28" i="1" l="1"/>
  <c r="I21" i="4" l="1"/>
  <c r="N21" i="4"/>
  <c r="O21" i="4" s="1"/>
  <c r="O5" i="4"/>
  <c r="O10" i="4"/>
  <c r="O11" i="4"/>
  <c r="O12" i="4"/>
  <c r="O13" i="4"/>
  <c r="O14" i="4"/>
  <c r="O15" i="4"/>
  <c r="O16" i="4"/>
  <c r="O17" i="4"/>
  <c r="O18" i="4"/>
  <c r="O19" i="4"/>
  <c r="O20" i="4"/>
  <c r="O23" i="4"/>
  <c r="O25" i="4"/>
  <c r="O26" i="4"/>
  <c r="O27" i="4"/>
  <c r="O28" i="4"/>
  <c r="O4" i="4"/>
  <c r="H31" i="3"/>
  <c r="I31" i="3" s="1"/>
  <c r="N31" i="3"/>
  <c r="O31" i="3" s="1"/>
  <c r="O5" i="3"/>
  <c r="O6" i="3"/>
  <c r="O7" i="3"/>
  <c r="O8" i="3"/>
  <c r="O9" i="3"/>
  <c r="O10" i="3"/>
  <c r="O11" i="3"/>
  <c r="O12" i="3"/>
  <c r="O13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2" i="3"/>
  <c r="O33" i="3"/>
  <c r="O34" i="3"/>
  <c r="O35" i="3"/>
  <c r="O36" i="3"/>
  <c r="O4" i="3"/>
  <c r="O5" i="2"/>
  <c r="O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7" i="2"/>
  <c r="O28" i="2"/>
  <c r="O29" i="2"/>
  <c r="O30" i="2"/>
  <c r="O31" i="2"/>
  <c r="O32" i="2"/>
  <c r="O33" i="2"/>
  <c r="O34" i="2"/>
  <c r="O35" i="2"/>
  <c r="O36" i="2"/>
  <c r="O4" i="2"/>
  <c r="N29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9" i="1"/>
  <c r="O30" i="1"/>
  <c r="O31" i="1"/>
  <c r="O32" i="1"/>
  <c r="O33" i="1"/>
  <c r="O34" i="1"/>
  <c r="O35" i="1"/>
  <c r="O11" i="1"/>
  <c r="H11" i="1"/>
  <c r="N11" i="1"/>
  <c r="M12" i="1"/>
  <c r="K36" i="3"/>
  <c r="K35" i="3"/>
  <c r="K7" i="3"/>
  <c r="K6" i="3"/>
  <c r="H20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2" i="4"/>
  <c r="I23" i="4"/>
  <c r="I24" i="4"/>
  <c r="I25" i="4"/>
  <c r="I26" i="4"/>
  <c r="I27" i="4"/>
  <c r="I28" i="4"/>
  <c r="I4" i="4"/>
  <c r="I32" i="3"/>
  <c r="I33" i="3"/>
  <c r="I34" i="3"/>
  <c r="I35" i="3"/>
  <c r="I36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5" i="3"/>
  <c r="I6" i="3"/>
  <c r="I7" i="3"/>
  <c r="I8" i="3"/>
  <c r="I9" i="3"/>
  <c r="I10" i="3"/>
  <c r="I11" i="3"/>
  <c r="I12" i="3"/>
  <c r="I13" i="3"/>
  <c r="I4" i="3"/>
  <c r="I28" i="2"/>
  <c r="I29" i="2"/>
  <c r="I30" i="2"/>
  <c r="I31" i="2"/>
  <c r="I32" i="2"/>
  <c r="I33" i="2"/>
  <c r="I34" i="2"/>
  <c r="I35" i="2"/>
  <c r="I36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4" i="2"/>
  <c r="I2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11" i="1"/>
  <c r="F2" i="4"/>
  <c r="F2" i="3"/>
  <c r="F2" i="2"/>
  <c r="G18" i="4"/>
  <c r="G17" i="4"/>
  <c r="G18" i="3"/>
  <c r="G5" i="3"/>
  <c r="G23" i="2"/>
  <c r="G20" i="2"/>
  <c r="G30" i="1"/>
  <c r="G26" i="1"/>
</calcChain>
</file>

<file path=xl/sharedStrings.xml><?xml version="1.0" encoding="utf-8"?>
<sst xmlns="http://schemas.openxmlformats.org/spreadsheetml/2006/main" count="929" uniqueCount="155">
  <si>
    <t>Note:  (1) Control Agent initial here:          if low bid is acceptable.  (2) Attach memo stating why low bid is not acceptable.  (3) Return your recommendation to Purchasing</t>
  </si>
  <si>
    <t xml:space="preserve">DEPARTMENT: SNP - MS. MARIA GUERRA </t>
  </si>
  <si>
    <t>Box No.:</t>
  </si>
  <si>
    <t>Phone Number: (575) 882-6252</t>
  </si>
  <si>
    <t>Time: 2:00 P.M.</t>
  </si>
  <si>
    <t>Results Sent:</t>
  </si>
  <si>
    <t>Witness:</t>
  </si>
  <si>
    <t>BIDDER #1</t>
  </si>
  <si>
    <t>BIDDER #2</t>
  </si>
  <si>
    <t>BIDDER #3</t>
  </si>
  <si>
    <t xml:space="preserve">BIDDER #4 </t>
  </si>
  <si>
    <t>BIDDER #5</t>
  </si>
  <si>
    <t>Item</t>
  </si>
  <si>
    <t>Description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</si>
  <si>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</si>
  <si>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</si>
  <si>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</si>
  <si>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</si>
  <si>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</si>
  <si>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</si>
  <si>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</si>
  <si>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Description:  Refrigerated &amp; Frozen Foods</t>
  </si>
  <si>
    <t>BARBACOA, BEEF</t>
  </si>
  <si>
    <t>BEEF- GROUND BEEF</t>
  </si>
  <si>
    <t>BEEF BREADED STIX</t>
  </si>
  <si>
    <t>BEEF MEAT BALLS</t>
  </si>
  <si>
    <t>BEEF STEAK PATTY</t>
  </si>
  <si>
    <t>BEEF, FAJITAS STRIP</t>
  </si>
  <si>
    <t>BEEF, MEATLOAF</t>
  </si>
  <si>
    <t>BEEF, SALISBURY STEAK</t>
  </si>
  <si>
    <t>BEEF, TERIYAKI NUGGETS</t>
  </si>
  <si>
    <t>BOWL, EBIBLE</t>
  </si>
  <si>
    <t>BREAD, CIABATTA</t>
  </si>
  <si>
    <t>BREAD, PANINI</t>
  </si>
  <si>
    <t>BREAKFAST ON A STICK PANCAKE</t>
  </si>
  <si>
    <t>BROCCOLI AND CAULIFLOWER</t>
  </si>
  <si>
    <t>BROCCOLI FLORETTES FROZEN</t>
  </si>
  <si>
    <t>BUTTER, UNSALTED</t>
  </si>
  <si>
    <t>BUTTERMILK BISCUIT</t>
  </si>
  <si>
    <t>CANADIAN BACON</t>
  </si>
  <si>
    <t>CARROT SLICES FROZEN</t>
  </si>
  <si>
    <t>CHEESE LOW FAT</t>
  </si>
  <si>
    <t>CHEESE, PEPPERJACK</t>
  </si>
  <si>
    <t>CHEESE, WHITE AMERICAN</t>
  </si>
  <si>
    <t>CHEESE FILLED BREAD STICKS</t>
  </si>
  <si>
    <t>CHEESE STRING CHEESE STICKES</t>
  </si>
  <si>
    <t>CHICKEN DICED</t>
  </si>
  <si>
    <t>CHICKEN, CHERRY BLOSSOM</t>
  </si>
  <si>
    <t>CHECKEN, LEMONGRASS</t>
  </si>
  <si>
    <t>CHECKEN, GRILL MANDARIN ORAN</t>
  </si>
  <si>
    <t>CHICKEN, GRILLED TERIYAKI</t>
  </si>
  <si>
    <t>CHICKEN WHOLE GRAIN BREADED</t>
  </si>
  <si>
    <t>CHICKEN BREAST NUGGETS</t>
  </si>
  <si>
    <t>CHICKEN BREAST ROASTED PATTY</t>
  </si>
  <si>
    <t>CHICKEN, BUFFALO DRUMSTICK</t>
  </si>
  <si>
    <t xml:space="preserve">CHICKEN, HOT &amp; SPICY BONELESS </t>
  </si>
  <si>
    <t>CHICKEN, PATTY HOT &amp; SPICY</t>
  </si>
  <si>
    <t>CHICKEN, POPCORN</t>
  </si>
  <si>
    <t>CHICKEN, STRIPS</t>
  </si>
  <si>
    <t xml:space="preserve">CINNAMON GLAZED FRENCH </t>
  </si>
  <si>
    <t>CINNAMON ROLL, MINI</t>
  </si>
  <si>
    <t>CORN WHOLE</t>
  </si>
  <si>
    <t>CORNDOG, MINI</t>
  </si>
  <si>
    <t>CORNDOGS: CHICKEN</t>
  </si>
  <si>
    <t xml:space="preserve">CORN-ON-COB </t>
  </si>
  <si>
    <t>CROISSANTS BREAKFAST</t>
  </si>
  <si>
    <t>CUPCAKE, LET'S CELEBRATE</t>
  </si>
  <si>
    <t>EGG- HARD BOILED EGGS</t>
  </si>
  <si>
    <t>EGG ROLL, CHICKEN</t>
  </si>
  <si>
    <t>EGGSTRAVAGANZA</t>
  </si>
  <si>
    <t>FRENCHTOAST, SLICE</t>
  </si>
  <si>
    <t>FRIES, POTATO</t>
  </si>
  <si>
    <t>FRIES, SWEET POTATO</t>
  </si>
  <si>
    <t>FRUDEL, CHERRY</t>
  </si>
  <si>
    <t>FRUIT, FROZEN</t>
  </si>
  <si>
    <t>GREEK YOGURT, STRAWBERRY</t>
  </si>
  <si>
    <t>GREEK YOGURT, BLUEBERRY</t>
  </si>
  <si>
    <t>GREEK YOGURT, VANILLA</t>
  </si>
  <si>
    <t>GREEN BEANS FROZEN</t>
  </si>
  <si>
    <t>GREEN CHILE, CHOPPED HOT</t>
  </si>
  <si>
    <t>GREEN CHILE, CHOPPED MILD</t>
  </si>
  <si>
    <t>HAM SLICED</t>
  </si>
  <si>
    <t>HOTDOG</t>
  </si>
  <si>
    <t>MINI BAGELS, STRAWBERRY CHEE</t>
  </si>
  <si>
    <t>MINI INDIVIDUAL BANANA LOAF</t>
  </si>
  <si>
    <t>MIXED VEGETABLES FROZEN</t>
  </si>
  <si>
    <t>MUFFIN TOP ORANGE</t>
  </si>
  <si>
    <t>PAN DULCE</t>
  </si>
  <si>
    <t>PANCAKE ON STICK, BLUEBERRY</t>
  </si>
  <si>
    <t>PANCAKE STRAWBERRY MINI</t>
  </si>
  <si>
    <t>PIE, PUMPKIN</t>
  </si>
  <si>
    <t>PIZZA, 4 MEAT</t>
  </si>
  <si>
    <t>PIZZA, BREAKFAST</t>
  </si>
  <si>
    <t>PIZZA, CHEESE</t>
  </si>
  <si>
    <t>PIZZA, CHEESE GALAXY</t>
  </si>
  <si>
    <t>PIZZA, CHICKEN BUFFALO</t>
  </si>
  <si>
    <t>PIZZA, CRUNCHERS</t>
  </si>
  <si>
    <t>PIZZA, PEPPERONI</t>
  </si>
  <si>
    <t>PIZZA, PEPPERONI GALAXY</t>
  </si>
  <si>
    <t>POLLOCK WEDGES</t>
  </si>
  <si>
    <t>PORK RIB PATTY</t>
  </si>
  <si>
    <t>PORK, READY TO PULL</t>
  </si>
  <si>
    <t>POTATO, SMILE SHAPE</t>
  </si>
  <si>
    <t>POTATO, TATER TOTS</t>
  </si>
  <si>
    <t>RAVIOLI WG</t>
  </si>
  <si>
    <t>RED CHILE PUREE  MILD</t>
  </si>
  <si>
    <t>RED CHILE PUREE HOT</t>
  </si>
  <si>
    <t>ROSATTI ICE CHERRY FLAVOR</t>
  </si>
  <si>
    <t>ROSATTI ICE MANGO FLAVOR</t>
  </si>
  <si>
    <t>ROSATTI ICE SOUR APPLE</t>
  </si>
  <si>
    <t>RUSH CUP JUICE CHERRY BLUE BE</t>
  </si>
  <si>
    <t>RUSH CUP JUICE LEMON ORANGE</t>
  </si>
  <si>
    <t>RUSH CUP JUICE STRAWBEERY MA</t>
  </si>
  <si>
    <t>SAUCE, ALFREDO</t>
  </si>
  <si>
    <t>SAUSAGE, PATTY</t>
  </si>
  <si>
    <t>SAUSAGE, PORK ROLL, RAW</t>
  </si>
  <si>
    <t>SEAFOOD FISH SHAPES</t>
  </si>
  <si>
    <t>SHRIMP POPPER</t>
  </si>
  <si>
    <t>SLUGGERS JUMBO BBQ SLUGGERS</t>
  </si>
  <si>
    <t>SQUARE CRUMB</t>
  </si>
  <si>
    <t>TAMALES, CHICKEN</t>
  </si>
  <si>
    <t>TOPPING, WHIPPED</t>
  </si>
  <si>
    <t>TURKEY, SLICED SMOKED</t>
  </si>
  <si>
    <t>TURKEY, ROAST</t>
  </si>
  <si>
    <t>VEGETABLES JULIENNE</t>
  </si>
  <si>
    <t>WAFFLES, MAPLE, SNACK</t>
  </si>
  <si>
    <t>WAFFLES, DUTCH</t>
  </si>
  <si>
    <t>WHEAT ROLLS</t>
  </si>
  <si>
    <t>YOGURT, GO BIG POUCH</t>
  </si>
  <si>
    <t>YOGURT STICKS</t>
  </si>
  <si>
    <t>ZUCCHINI SQUASH</t>
  </si>
  <si>
    <t>QUANTITY</t>
  </si>
  <si>
    <t>PEAS AND CARROTS</t>
  </si>
  <si>
    <t>Advertising Date: APRIL 19, 2019</t>
  </si>
  <si>
    <t>Opening Date: MAY 21, 2019</t>
  </si>
  <si>
    <t>Bread, Stick</t>
  </si>
  <si>
    <t>CHEESE PARMESAN</t>
  </si>
  <si>
    <t>PANCAKE, MINI BLUEBERRY</t>
  </si>
  <si>
    <t>PIZZA, SKINNY PEPPERONI</t>
  </si>
  <si>
    <t>TAMALES, CHEESE &amp; CHICKEN</t>
  </si>
  <si>
    <t>Bid Number: 18-19-25</t>
  </si>
  <si>
    <t>NO</t>
  </si>
  <si>
    <t>BID</t>
  </si>
  <si>
    <t xml:space="preserve">CHURCHFIELD </t>
  </si>
  <si>
    <t>LABAT</t>
  </si>
  <si>
    <t>M.A. &amp; SONS</t>
  </si>
  <si>
    <t>QUINTERO MEAT CO</t>
  </si>
  <si>
    <t xml:space="preserve">NO </t>
  </si>
  <si>
    <t>SHAMROCK FOOD CO.</t>
  </si>
  <si>
    <t>Purchasing Agent: GEORGINA GALVAN</t>
  </si>
  <si>
    <t xml:space="preserve">#106 -Nutrients does not reflect item on bid </t>
  </si>
  <si>
    <t xml:space="preserve">#28  Does not meet Specifications </t>
  </si>
  <si>
    <t xml:space="preserve">#31  Does not meet Specifications </t>
  </si>
  <si>
    <t xml:space="preserve">#40  Does not meet Specifications </t>
  </si>
  <si>
    <t xml:space="preserve">#46  Does not meet Specifications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</si>
</sst>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4" fillId="4" borderId="8" xfId="0" applyFont="1" applyFill="1" applyBorder="1"/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0" fillId="0" borderId="0" xfId="0" applyFont="1"/>
    <xf numFmtId="0" fontId="5" fillId="0" borderId="0" xfId="0" applyFont="1" applyBorder="1"/>
    <xf numFmtId="0" fontId="5" fillId="0" borderId="8" xfId="0" applyNumberFormat="1" applyFont="1" applyBorder="1"/>
    <xf numFmtId="0" fontId="5" fillId="0" borderId="0" xfId="0" applyFont="1"/>
    <xf numFmtId="0" fontId="7" fillId="0" borderId="8" xfId="0" applyFont="1" applyFill="1" applyBorder="1"/>
    <xf numFmtId="0" fontId="7" fillId="0" borderId="8" xfId="0" applyNumberFormat="1" applyFont="1" applyBorder="1"/>
    <xf numFmtId="4" fontId="7" fillId="0" borderId="8" xfId="0" applyNumberFormat="1" applyFont="1" applyFill="1" applyBorder="1"/>
    <xf numFmtId="4" fontId="7" fillId="0" borderId="8" xfId="0" applyNumberFormat="1" applyFont="1" applyFill="1" applyBorder="1" applyAlignment="1">
      <alignment horizontal="center"/>
    </xf>
    <xf numFmtId="0" fontId="7" fillId="5" borderId="8" xfId="0" applyFont="1" applyFill="1" applyBorder="1"/>
    <xf numFmtId="0" fontId="7" fillId="0" borderId="8" xfId="0" applyNumberFormat="1" applyFont="1" applyFill="1" applyBorder="1"/>
    <xf numFmtId="0" fontId="5" fillId="0" borderId="8" xfId="0" applyFont="1" applyFill="1" applyBorder="1"/>
    <xf numFmtId="43" fontId="7" fillId="0" borderId="8" xfId="1" applyFont="1" applyFill="1" applyBorder="1"/>
    <xf numFmtId="43" fontId="7" fillId="0" borderId="8" xfId="1" applyFont="1" applyFill="1" applyBorder="1" applyAlignment="1">
      <alignment horizontal="center"/>
    </xf>
    <xf numFmtId="43" fontId="7" fillId="5" borderId="8" xfId="1" applyFont="1" applyFill="1" applyBorder="1"/>
    <xf numFmtId="4" fontId="9" fillId="0" borderId="8" xfId="0" applyNumberFormat="1" applyFont="1" applyFill="1" applyBorder="1"/>
    <xf numFmtId="43" fontId="5" fillId="0" borderId="8" xfId="1" applyFont="1" applyFill="1" applyBorder="1"/>
    <xf numFmtId="43" fontId="0" fillId="0" borderId="0" xfId="1" applyFont="1"/>
    <xf numFmtId="4" fontId="7" fillId="7" borderId="8" xfId="0" applyNumberFormat="1" applyFont="1" applyFill="1" applyBorder="1"/>
    <xf numFmtId="43" fontId="5" fillId="0" borderId="0" xfId="0" applyNumberFormat="1" applyFont="1"/>
    <xf numFmtId="43" fontId="7" fillId="7" borderId="8" xfId="1" applyFont="1" applyFill="1" applyBorder="1"/>
    <xf numFmtId="43" fontId="0" fillId="0" borderId="0" xfId="0" applyNumberFormat="1"/>
    <xf numFmtId="43" fontId="7" fillId="7" borderId="8" xfId="1" applyFont="1" applyFill="1" applyBorder="1" applyAlignment="1">
      <alignment horizontal="center"/>
    </xf>
    <xf numFmtId="43" fontId="5" fillId="7" borderId="8" xfId="1" applyFont="1" applyFill="1" applyBorder="1" applyAlignment="1">
      <alignment horizontal="center"/>
    </xf>
    <xf numFmtId="0" fontId="5" fillId="7" borderId="8" xfId="0" applyFont="1" applyFill="1" applyBorder="1"/>
    <xf numFmtId="43" fontId="5" fillId="7" borderId="8" xfId="1" applyFont="1" applyFill="1" applyBorder="1"/>
    <xf numFmtId="0" fontId="5" fillId="7" borderId="8" xfId="0" applyNumberFormat="1" applyFont="1" applyFill="1" applyBorder="1"/>
    <xf numFmtId="4" fontId="9" fillId="7" borderId="8" xfId="0" applyNumberFormat="1" applyFont="1" applyFill="1" applyBorder="1"/>
    <xf numFmtId="2" fontId="7" fillId="7" borderId="8" xfId="0" applyNumberFormat="1" applyFont="1" applyFill="1" applyBorder="1"/>
    <xf numFmtId="2" fontId="5" fillId="7" borderId="8" xfId="0" applyNumberFormat="1" applyFont="1" applyFill="1" applyBorder="1"/>
    <xf numFmtId="43" fontId="11" fillId="0" borderId="8" xfId="1" applyFont="1" applyFill="1" applyBorder="1"/>
    <xf numFmtId="4" fontId="11" fillId="0" borderId="8" xfId="0" applyNumberFormat="1" applyFont="1" applyFill="1" applyBorder="1"/>
    <xf numFmtId="0" fontId="10" fillId="0" borderId="0" xfId="0" applyFont="1" applyAlignment="1"/>
    <xf numFmtId="0" fontId="10" fillId="0" borderId="0" xfId="0" applyFont="1"/>
    <xf numFmtId="0" fontId="5" fillId="0" borderId="8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5" borderId="8" xfId="0" applyNumberFormat="1" applyFont="1" applyFill="1" applyBorder="1"/>
    <xf numFmtId="4" fontId="5" fillId="0" borderId="0" xfId="0" applyNumberFormat="1" applyFont="1"/>
    <xf numFmtId="4" fontId="5" fillId="0" borderId="8" xfId="0" applyNumberFormat="1" applyFont="1" applyFill="1" applyBorder="1"/>
    <xf numFmtId="0" fontId="5" fillId="0" borderId="8" xfId="0" applyNumberFormat="1" applyFont="1" applyFill="1" applyBorder="1"/>
    <xf numFmtId="0" fontId="4" fillId="0" borderId="8" xfId="0" applyFont="1" applyBorder="1" applyAlignment="1"/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5" borderId="8" xfId="0" applyFont="1" applyFill="1" applyBorder="1" applyAlignment="1"/>
    <xf numFmtId="0" fontId="5" fillId="5" borderId="8" xfId="0" applyFont="1" applyFill="1" applyBorder="1" applyAlignment="1"/>
    <xf numFmtId="0" fontId="4" fillId="0" borderId="13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6" borderId="13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E30" sqref="E30:G30"/>
    </sheetView>
  </sheetViews>
  <sheetFormatPr defaultRowHeight="15" x14ac:dyDescent="0.25"/>
  <cols>
    <col min="1" max="1" width="7.5703125" customWidth="1"/>
    <col min="5" max="5" width="10.5703125" customWidth="1"/>
    <col min="8" max="8" width="8.7109375" customWidth="1"/>
    <col min="9" max="9" width="11.28515625" bestFit="1" customWidth="1"/>
    <col min="15" max="15" width="11.140625" customWidth="1"/>
  </cols>
  <sheetData>
    <row r="1" spans="1:18" ht="15.75" thickBot="1" x14ac:dyDescent="0.3">
      <c r="A1" s="1"/>
      <c r="B1" s="1"/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1"/>
      <c r="Q1" s="1"/>
    </row>
    <row r="2" spans="1:18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/>
    </row>
    <row r="3" spans="1:18" x14ac:dyDescent="0.25">
      <c r="C3" s="57" t="s">
        <v>1</v>
      </c>
      <c r="D3" s="58"/>
      <c r="E3" s="58"/>
      <c r="F3" s="58"/>
      <c r="G3" s="58"/>
      <c r="H3" s="58"/>
      <c r="I3" s="58"/>
      <c r="J3" s="58" t="s">
        <v>2</v>
      </c>
      <c r="K3" s="58"/>
      <c r="L3" s="58"/>
      <c r="M3" s="59" t="s">
        <v>3</v>
      </c>
      <c r="N3" s="59"/>
      <c r="O3" s="60"/>
    </row>
    <row r="4" spans="1:18" x14ac:dyDescent="0.25">
      <c r="C4" s="61" t="s">
        <v>140</v>
      </c>
      <c r="D4" s="62"/>
      <c r="E4" s="62"/>
      <c r="F4" s="62" t="s">
        <v>133</v>
      </c>
      <c r="G4" s="62"/>
      <c r="H4" s="62"/>
      <c r="I4" s="62"/>
      <c r="J4" s="62" t="s">
        <v>134</v>
      </c>
      <c r="K4" s="62"/>
      <c r="L4" s="62"/>
      <c r="M4" s="63" t="s">
        <v>4</v>
      </c>
      <c r="N4" s="63"/>
      <c r="O4" s="64"/>
    </row>
    <row r="5" spans="1:18" x14ac:dyDescent="0.25">
      <c r="C5" s="61" t="s">
        <v>21</v>
      </c>
      <c r="D5" s="62"/>
      <c r="E5" s="62"/>
      <c r="F5" s="62"/>
      <c r="G5" s="62"/>
      <c r="H5" s="62"/>
      <c r="I5" s="62"/>
      <c r="J5" s="62"/>
      <c r="K5" s="62"/>
      <c r="L5" s="62"/>
      <c r="M5" s="63" t="s">
        <v>5</v>
      </c>
      <c r="N5" s="63"/>
      <c r="O5" s="64"/>
    </row>
    <row r="6" spans="1:18" ht="15.75" thickBot="1" x14ac:dyDescent="0.3">
      <c r="C6" s="65" t="s">
        <v>149</v>
      </c>
      <c r="D6" s="66"/>
      <c r="E6" s="66"/>
      <c r="F6" s="66"/>
      <c r="G6" s="66"/>
      <c r="H6" s="66"/>
      <c r="I6" s="66"/>
      <c r="J6" s="67" t="s">
        <v>6</v>
      </c>
      <c r="K6" s="67"/>
      <c r="L6" s="67"/>
      <c r="M6" s="67"/>
      <c r="N6" s="67"/>
      <c r="O6" s="68"/>
    </row>
    <row r="8" spans="1:18" s="13" customFormat="1" ht="12.75" x14ac:dyDescent="0.2">
      <c r="A8" s="11"/>
      <c r="B8" s="73"/>
      <c r="C8" s="73"/>
      <c r="D8" s="73"/>
      <c r="E8" s="11"/>
      <c r="F8" s="69" t="s">
        <v>7</v>
      </c>
      <c r="G8" s="69"/>
      <c r="H8" s="69" t="s">
        <v>8</v>
      </c>
      <c r="I8" s="69"/>
      <c r="J8" s="69" t="s">
        <v>9</v>
      </c>
      <c r="K8" s="69"/>
      <c r="L8" s="69" t="s">
        <v>10</v>
      </c>
      <c r="M8" s="69"/>
      <c r="N8" s="69" t="s">
        <v>11</v>
      </c>
      <c r="O8" s="69"/>
      <c r="P8" s="69"/>
      <c r="Q8" s="69"/>
    </row>
    <row r="9" spans="1:18" s="13" customFormat="1" ht="12.75" x14ac:dyDescent="0.2">
      <c r="A9" s="5"/>
      <c r="B9" s="70"/>
      <c r="C9" s="70"/>
      <c r="D9" s="70"/>
      <c r="E9" s="5"/>
      <c r="F9" s="70" t="s">
        <v>143</v>
      </c>
      <c r="G9" s="70"/>
      <c r="H9" s="71" t="s">
        <v>144</v>
      </c>
      <c r="I9" s="72"/>
      <c r="J9" s="70" t="s">
        <v>145</v>
      </c>
      <c r="K9" s="70"/>
      <c r="L9" s="6" t="s">
        <v>146</v>
      </c>
      <c r="M9" s="7"/>
      <c r="N9" s="70" t="s">
        <v>148</v>
      </c>
      <c r="O9" s="70"/>
      <c r="P9" s="70"/>
      <c r="Q9" s="70"/>
    </row>
    <row r="10" spans="1:18" s="13" customFormat="1" ht="12.75" x14ac:dyDescent="0.2">
      <c r="A10" s="8" t="s">
        <v>12</v>
      </c>
      <c r="B10" s="50" t="s">
        <v>13</v>
      </c>
      <c r="C10" s="50"/>
      <c r="D10" s="50"/>
      <c r="E10" s="8" t="s">
        <v>131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 t="s">
        <v>14</v>
      </c>
      <c r="M10" s="9" t="s">
        <v>15</v>
      </c>
      <c r="N10" s="8" t="s">
        <v>14</v>
      </c>
      <c r="O10" s="8" t="s">
        <v>15</v>
      </c>
      <c r="P10" s="8" t="s">
        <v>14</v>
      </c>
      <c r="Q10" s="8" t="s">
        <v>15</v>
      </c>
    </row>
    <row r="11" spans="1:18" s="13" customFormat="1" ht="12.75" x14ac:dyDescent="0.2">
      <c r="A11" s="14">
        <v>1</v>
      </c>
      <c r="B11" s="49" t="s">
        <v>22</v>
      </c>
      <c r="C11" s="49"/>
      <c r="D11" s="49"/>
      <c r="E11" s="15">
        <v>300</v>
      </c>
      <c r="F11" s="16" t="s">
        <v>141</v>
      </c>
      <c r="G11" s="16" t="s">
        <v>142</v>
      </c>
      <c r="H11" s="21">
        <f>32100/300</f>
        <v>107</v>
      </c>
      <c r="I11" s="16">
        <f>H11*E11</f>
        <v>32100</v>
      </c>
      <c r="J11" s="17" t="s">
        <v>141</v>
      </c>
      <c r="K11" s="16" t="s">
        <v>142</v>
      </c>
      <c r="L11" s="17" t="s">
        <v>147</v>
      </c>
      <c r="M11" s="16" t="s">
        <v>142</v>
      </c>
      <c r="N11" s="27">
        <f>29580/300</f>
        <v>98.6</v>
      </c>
      <c r="O11" s="27">
        <f>N11*E11</f>
        <v>29580</v>
      </c>
      <c r="P11" s="16"/>
      <c r="Q11" s="16"/>
    </row>
    <row r="12" spans="1:18" s="13" customFormat="1" ht="12.75" x14ac:dyDescent="0.2">
      <c r="A12" s="14">
        <v>2</v>
      </c>
      <c r="B12" s="49" t="s">
        <v>23</v>
      </c>
      <c r="C12" s="49"/>
      <c r="D12" s="49"/>
      <c r="E12" s="15">
        <v>400</v>
      </c>
      <c r="F12" s="16" t="s">
        <v>141</v>
      </c>
      <c r="G12" s="16" t="s">
        <v>142</v>
      </c>
      <c r="H12" s="21">
        <v>115.54</v>
      </c>
      <c r="I12" s="16">
        <f t="shared" ref="I12:I35" si="0">H12*E12</f>
        <v>46216</v>
      </c>
      <c r="J12" s="17" t="s">
        <v>141</v>
      </c>
      <c r="K12" s="16" t="s">
        <v>142</v>
      </c>
      <c r="L12" s="16">
        <v>91.6</v>
      </c>
      <c r="M12" s="16">
        <f>L12*E12</f>
        <v>36640</v>
      </c>
      <c r="N12" s="27">
        <v>2.1</v>
      </c>
      <c r="O12" s="27">
        <f t="shared" ref="O12:O35" si="1">N12*E12</f>
        <v>840</v>
      </c>
      <c r="P12" s="16"/>
      <c r="Q12" s="16"/>
      <c r="R12" s="28"/>
    </row>
    <row r="13" spans="1:18" s="13" customFormat="1" ht="12.75" x14ac:dyDescent="0.2">
      <c r="A13" s="14">
        <v>3</v>
      </c>
      <c r="B13" s="49" t="s">
        <v>24</v>
      </c>
      <c r="C13" s="49"/>
      <c r="D13" s="49"/>
      <c r="E13" s="15">
        <v>500</v>
      </c>
      <c r="F13" s="16" t="s">
        <v>141</v>
      </c>
      <c r="G13" s="16" t="s">
        <v>142</v>
      </c>
      <c r="H13" s="29">
        <v>25.39</v>
      </c>
      <c r="I13" s="27">
        <f t="shared" si="0"/>
        <v>12695</v>
      </c>
      <c r="J13" s="17" t="s">
        <v>141</v>
      </c>
      <c r="K13" s="16" t="s">
        <v>142</v>
      </c>
      <c r="L13" s="17" t="s">
        <v>147</v>
      </c>
      <c r="M13" s="16" t="s">
        <v>142</v>
      </c>
      <c r="N13" s="16">
        <v>26.29</v>
      </c>
      <c r="O13" s="16">
        <f t="shared" si="1"/>
        <v>13145</v>
      </c>
      <c r="P13" s="16"/>
      <c r="Q13" s="16"/>
    </row>
    <row r="14" spans="1:18" s="13" customFormat="1" ht="12.75" x14ac:dyDescent="0.2">
      <c r="A14" s="14">
        <v>4</v>
      </c>
      <c r="B14" s="49" t="s">
        <v>25</v>
      </c>
      <c r="C14" s="49"/>
      <c r="D14" s="49"/>
      <c r="E14" s="15">
        <v>700</v>
      </c>
      <c r="F14" s="16" t="s">
        <v>141</v>
      </c>
      <c r="G14" s="16" t="s">
        <v>142</v>
      </c>
      <c r="H14" s="21">
        <v>26.09</v>
      </c>
      <c r="I14" s="16">
        <f t="shared" si="0"/>
        <v>18263</v>
      </c>
      <c r="J14" s="17" t="s">
        <v>141</v>
      </c>
      <c r="K14" s="16" t="s">
        <v>142</v>
      </c>
      <c r="L14" s="17" t="s">
        <v>147</v>
      </c>
      <c r="M14" s="16" t="s">
        <v>142</v>
      </c>
      <c r="N14" s="27">
        <v>25</v>
      </c>
      <c r="O14" s="27">
        <f t="shared" si="1"/>
        <v>17500</v>
      </c>
      <c r="P14" s="16"/>
      <c r="Q14" s="16"/>
    </row>
    <row r="15" spans="1:18" s="13" customFormat="1" ht="12.75" x14ac:dyDescent="0.2">
      <c r="A15" s="14">
        <v>5</v>
      </c>
      <c r="B15" s="49" t="s">
        <v>26</v>
      </c>
      <c r="C15" s="49"/>
      <c r="D15" s="49"/>
      <c r="E15" s="15">
        <v>100</v>
      </c>
      <c r="F15" s="16" t="s">
        <v>141</v>
      </c>
      <c r="G15" s="16" t="s">
        <v>142</v>
      </c>
      <c r="H15" s="21">
        <v>94.91</v>
      </c>
      <c r="I15" s="16">
        <f t="shared" si="0"/>
        <v>9491</v>
      </c>
      <c r="J15" s="17" t="s">
        <v>141</v>
      </c>
      <c r="K15" s="16" t="s">
        <v>142</v>
      </c>
      <c r="L15" s="17" t="s">
        <v>147</v>
      </c>
      <c r="M15" s="16" t="s">
        <v>142</v>
      </c>
      <c r="N15" s="27">
        <v>33.97</v>
      </c>
      <c r="O15" s="27">
        <f t="shared" si="1"/>
        <v>3397</v>
      </c>
      <c r="P15" s="16"/>
      <c r="Q15" s="16"/>
    </row>
    <row r="16" spans="1:18" s="13" customFormat="1" ht="12.75" x14ac:dyDescent="0.2">
      <c r="A16" s="14">
        <v>6</v>
      </c>
      <c r="B16" s="49" t="s">
        <v>27</v>
      </c>
      <c r="C16" s="49"/>
      <c r="D16" s="49"/>
      <c r="E16" s="15">
        <v>300</v>
      </c>
      <c r="F16" s="16" t="s">
        <v>141</v>
      </c>
      <c r="G16" s="16" t="s">
        <v>142</v>
      </c>
      <c r="H16" s="29">
        <v>36.33</v>
      </c>
      <c r="I16" s="27">
        <f t="shared" si="0"/>
        <v>10899</v>
      </c>
      <c r="J16" s="17" t="s">
        <v>141</v>
      </c>
      <c r="K16" s="16" t="s">
        <v>142</v>
      </c>
      <c r="L16" s="17" t="s">
        <v>147</v>
      </c>
      <c r="M16" s="16" t="s">
        <v>142</v>
      </c>
      <c r="N16" s="16">
        <v>38.090000000000003</v>
      </c>
      <c r="O16" s="16">
        <f t="shared" si="1"/>
        <v>11427.000000000002</v>
      </c>
      <c r="P16" s="16"/>
      <c r="Q16" s="16"/>
    </row>
    <row r="17" spans="1:18" s="13" customFormat="1" ht="12.75" x14ac:dyDescent="0.2">
      <c r="A17" s="14">
        <v>7</v>
      </c>
      <c r="B17" s="49" t="s">
        <v>28</v>
      </c>
      <c r="C17" s="49"/>
      <c r="D17" s="49"/>
      <c r="E17" s="15">
        <v>1200</v>
      </c>
      <c r="F17" s="16" t="s">
        <v>141</v>
      </c>
      <c r="G17" s="16" t="s">
        <v>142</v>
      </c>
      <c r="H17" s="29">
        <v>73.569999999999993</v>
      </c>
      <c r="I17" s="27">
        <f t="shared" si="0"/>
        <v>88283.999999999985</v>
      </c>
      <c r="J17" s="17" t="s">
        <v>141</v>
      </c>
      <c r="K17" s="16" t="s">
        <v>142</v>
      </c>
      <c r="L17" s="17" t="s">
        <v>147</v>
      </c>
      <c r="M17" s="16" t="s">
        <v>142</v>
      </c>
      <c r="N17" s="16">
        <v>73.94</v>
      </c>
      <c r="O17" s="16">
        <f t="shared" si="1"/>
        <v>88728</v>
      </c>
      <c r="P17" s="16"/>
      <c r="Q17" s="16"/>
    </row>
    <row r="18" spans="1:18" s="13" customFormat="1" ht="12.75" x14ac:dyDescent="0.2">
      <c r="A18" s="14">
        <v>8</v>
      </c>
      <c r="B18" s="49" t="s">
        <v>29</v>
      </c>
      <c r="C18" s="49"/>
      <c r="D18" s="49"/>
      <c r="E18" s="15">
        <v>500</v>
      </c>
      <c r="F18" s="16" t="s">
        <v>141</v>
      </c>
      <c r="G18" s="16" t="s">
        <v>142</v>
      </c>
      <c r="H18" s="22">
        <v>63.47</v>
      </c>
      <c r="I18" s="16">
        <f t="shared" si="0"/>
        <v>31735</v>
      </c>
      <c r="J18" s="17" t="s">
        <v>141</v>
      </c>
      <c r="K18" s="16" t="s">
        <v>142</v>
      </c>
      <c r="L18" s="17" t="s">
        <v>147</v>
      </c>
      <c r="M18" s="16" t="s">
        <v>142</v>
      </c>
      <c r="N18" s="27">
        <v>59.49</v>
      </c>
      <c r="O18" s="27">
        <f t="shared" si="1"/>
        <v>29745</v>
      </c>
      <c r="P18" s="16"/>
      <c r="Q18" s="16"/>
    </row>
    <row r="19" spans="1:18" s="13" customFormat="1" ht="12.75" x14ac:dyDescent="0.2">
      <c r="A19" s="14">
        <v>9</v>
      </c>
      <c r="B19" s="49" t="s">
        <v>30</v>
      </c>
      <c r="C19" s="49"/>
      <c r="D19" s="49"/>
      <c r="E19" s="15">
        <v>400</v>
      </c>
      <c r="F19" s="16" t="s">
        <v>141</v>
      </c>
      <c r="G19" s="16" t="s">
        <v>142</v>
      </c>
      <c r="H19" s="21">
        <v>51.6</v>
      </c>
      <c r="I19" s="16">
        <f t="shared" si="0"/>
        <v>20640</v>
      </c>
      <c r="J19" s="17" t="s">
        <v>141</v>
      </c>
      <c r="K19" s="16" t="s">
        <v>142</v>
      </c>
      <c r="L19" s="17" t="s">
        <v>147</v>
      </c>
      <c r="M19" s="16" t="s">
        <v>142</v>
      </c>
      <c r="N19" s="27">
        <v>50.9</v>
      </c>
      <c r="O19" s="27">
        <f t="shared" si="1"/>
        <v>20360</v>
      </c>
      <c r="P19" s="16"/>
      <c r="Q19" s="16"/>
    </row>
    <row r="20" spans="1:18" s="13" customFormat="1" ht="12.75" x14ac:dyDescent="0.2">
      <c r="A20" s="14">
        <v>10</v>
      </c>
      <c r="B20" s="49" t="s">
        <v>31</v>
      </c>
      <c r="C20" s="49"/>
      <c r="D20" s="49"/>
      <c r="E20" s="15">
        <v>400</v>
      </c>
      <c r="F20" s="16" t="s">
        <v>141</v>
      </c>
      <c r="G20" s="16" t="s">
        <v>142</v>
      </c>
      <c r="H20" s="21">
        <v>82.8</v>
      </c>
      <c r="I20" s="16">
        <f t="shared" si="0"/>
        <v>33120</v>
      </c>
      <c r="J20" s="17" t="s">
        <v>141</v>
      </c>
      <c r="K20" s="16" t="s">
        <v>142</v>
      </c>
      <c r="L20" s="17" t="s">
        <v>147</v>
      </c>
      <c r="M20" s="16" t="s">
        <v>142</v>
      </c>
      <c r="N20" s="27">
        <v>77.58</v>
      </c>
      <c r="O20" s="27">
        <f t="shared" si="1"/>
        <v>31032</v>
      </c>
      <c r="P20" s="16"/>
      <c r="Q20" s="16"/>
    </row>
    <row r="21" spans="1:18" s="13" customFormat="1" ht="12.75" x14ac:dyDescent="0.2">
      <c r="A21" s="14">
        <v>11</v>
      </c>
      <c r="B21" s="74" t="s">
        <v>32</v>
      </c>
      <c r="C21" s="75"/>
      <c r="D21" s="76"/>
      <c r="E21" s="15">
        <v>1500</v>
      </c>
      <c r="F21" s="16" t="s">
        <v>141</v>
      </c>
      <c r="G21" s="16" t="s">
        <v>142</v>
      </c>
      <c r="H21" s="21">
        <v>25.96</v>
      </c>
      <c r="I21" s="16">
        <f t="shared" si="0"/>
        <v>38940</v>
      </c>
      <c r="J21" s="17" t="s">
        <v>141</v>
      </c>
      <c r="K21" s="16" t="s">
        <v>142</v>
      </c>
      <c r="L21" s="17" t="s">
        <v>147</v>
      </c>
      <c r="M21" s="16" t="s">
        <v>142</v>
      </c>
      <c r="N21" s="27">
        <v>23.03</v>
      </c>
      <c r="O21" s="27">
        <f t="shared" si="1"/>
        <v>34545</v>
      </c>
      <c r="P21" s="16"/>
      <c r="Q21" s="16"/>
    </row>
    <row r="22" spans="1:18" s="13" customFormat="1" ht="12.75" x14ac:dyDescent="0.2">
      <c r="A22" s="14">
        <v>12</v>
      </c>
      <c r="B22" s="74" t="s">
        <v>33</v>
      </c>
      <c r="C22" s="75"/>
      <c r="D22" s="76"/>
      <c r="E22" s="15">
        <v>700</v>
      </c>
      <c r="F22" s="16" t="s">
        <v>141</v>
      </c>
      <c r="G22" s="16" t="s">
        <v>142</v>
      </c>
      <c r="H22" s="21">
        <v>25.51</v>
      </c>
      <c r="I22" s="16">
        <f t="shared" si="0"/>
        <v>17857</v>
      </c>
      <c r="J22" s="17" t="s">
        <v>141</v>
      </c>
      <c r="K22" s="16" t="s">
        <v>142</v>
      </c>
      <c r="L22" s="17" t="s">
        <v>147</v>
      </c>
      <c r="M22" s="16" t="s">
        <v>142</v>
      </c>
      <c r="N22" s="27">
        <v>24.08</v>
      </c>
      <c r="O22" s="27">
        <f t="shared" si="1"/>
        <v>16856</v>
      </c>
      <c r="P22" s="16"/>
      <c r="Q22" s="16"/>
    </row>
    <row r="23" spans="1:18" s="13" customFormat="1" ht="12.75" x14ac:dyDescent="0.2">
      <c r="A23" s="14">
        <v>13</v>
      </c>
      <c r="B23" s="74" t="s">
        <v>135</v>
      </c>
      <c r="C23" s="75"/>
      <c r="D23" s="76"/>
      <c r="E23" s="15">
        <v>200</v>
      </c>
      <c r="F23" s="16" t="s">
        <v>141</v>
      </c>
      <c r="G23" s="16" t="s">
        <v>142</v>
      </c>
      <c r="H23" s="29">
        <v>28.38</v>
      </c>
      <c r="I23" s="27">
        <f t="shared" si="0"/>
        <v>5676</v>
      </c>
      <c r="J23" s="17" t="s">
        <v>141</v>
      </c>
      <c r="K23" s="16" t="s">
        <v>142</v>
      </c>
      <c r="L23" s="17" t="s">
        <v>147</v>
      </c>
      <c r="M23" s="16" t="s">
        <v>142</v>
      </c>
      <c r="N23" s="16" t="s">
        <v>141</v>
      </c>
      <c r="O23" s="16" t="s">
        <v>142</v>
      </c>
      <c r="P23" s="16"/>
      <c r="Q23" s="16"/>
    </row>
    <row r="24" spans="1:18" s="13" customFormat="1" ht="12.75" x14ac:dyDescent="0.2">
      <c r="A24" s="14">
        <v>14</v>
      </c>
      <c r="B24" s="74" t="s">
        <v>34</v>
      </c>
      <c r="C24" s="75"/>
      <c r="D24" s="76"/>
      <c r="E24" s="15">
        <v>1500</v>
      </c>
      <c r="F24" s="16" t="s">
        <v>141</v>
      </c>
      <c r="G24" s="16" t="s">
        <v>142</v>
      </c>
      <c r="H24" s="21">
        <v>19.78</v>
      </c>
      <c r="I24" s="16">
        <f t="shared" si="0"/>
        <v>29670</v>
      </c>
      <c r="J24" s="17" t="s">
        <v>141</v>
      </c>
      <c r="K24" s="16" t="s">
        <v>142</v>
      </c>
      <c r="L24" s="17" t="s">
        <v>147</v>
      </c>
      <c r="M24" s="16" t="s">
        <v>142</v>
      </c>
      <c r="N24" s="27">
        <v>18.86</v>
      </c>
      <c r="O24" s="27">
        <f t="shared" si="1"/>
        <v>28290</v>
      </c>
      <c r="P24" s="16"/>
      <c r="Q24" s="16"/>
    </row>
    <row r="25" spans="1:18" s="13" customFormat="1" ht="12.75" x14ac:dyDescent="0.2">
      <c r="A25" s="14">
        <v>15</v>
      </c>
      <c r="B25" s="74" t="s">
        <v>35</v>
      </c>
      <c r="C25" s="75"/>
      <c r="D25" s="76"/>
      <c r="E25" s="15">
        <v>100</v>
      </c>
      <c r="F25" s="16" t="s">
        <v>141</v>
      </c>
      <c r="G25" s="16" t="s">
        <v>142</v>
      </c>
      <c r="H25" s="29">
        <v>18.77</v>
      </c>
      <c r="I25" s="27">
        <f t="shared" si="0"/>
        <v>1877</v>
      </c>
      <c r="J25" s="17" t="s">
        <v>141</v>
      </c>
      <c r="K25" s="16" t="s">
        <v>142</v>
      </c>
      <c r="L25" s="17" t="s">
        <v>147</v>
      </c>
      <c r="M25" s="16" t="s">
        <v>142</v>
      </c>
      <c r="N25" s="16">
        <v>29.52</v>
      </c>
      <c r="O25" s="16">
        <f t="shared" si="1"/>
        <v>2952</v>
      </c>
      <c r="P25" s="16"/>
      <c r="Q25" s="16"/>
    </row>
    <row r="26" spans="1:18" s="13" customFormat="1" ht="12.75" x14ac:dyDescent="0.2">
      <c r="A26" s="14">
        <v>16</v>
      </c>
      <c r="B26" s="74" t="s">
        <v>36</v>
      </c>
      <c r="C26" s="75"/>
      <c r="D26" s="76"/>
      <c r="E26" s="15">
        <v>700</v>
      </c>
      <c r="F26" s="16">
        <v>24.7</v>
      </c>
      <c r="G26" s="16">
        <f>F26*E26</f>
        <v>17290</v>
      </c>
      <c r="H26" s="29">
        <v>21.9</v>
      </c>
      <c r="I26" s="27">
        <f t="shared" si="0"/>
        <v>15329.999999999998</v>
      </c>
      <c r="J26" s="17" t="s">
        <v>141</v>
      </c>
      <c r="K26" s="16" t="s">
        <v>142</v>
      </c>
      <c r="L26" s="17" t="s">
        <v>147</v>
      </c>
      <c r="M26" s="16" t="s">
        <v>142</v>
      </c>
      <c r="N26" s="16">
        <v>31.2</v>
      </c>
      <c r="O26" s="16">
        <f t="shared" si="1"/>
        <v>21840</v>
      </c>
      <c r="P26" s="16"/>
      <c r="Q26" s="16"/>
    </row>
    <row r="27" spans="1:18" x14ac:dyDescent="0.25">
      <c r="A27" s="14">
        <v>17</v>
      </c>
      <c r="B27" s="51" t="s">
        <v>37</v>
      </c>
      <c r="C27" s="52"/>
      <c r="D27" s="53"/>
      <c r="E27" s="19">
        <v>200</v>
      </c>
      <c r="F27" s="16" t="s">
        <v>141</v>
      </c>
      <c r="G27" s="16" t="s">
        <v>142</v>
      </c>
      <c r="H27" s="21">
        <v>104.12</v>
      </c>
      <c r="I27" s="16">
        <f t="shared" si="0"/>
        <v>20824</v>
      </c>
      <c r="J27" s="17" t="s">
        <v>141</v>
      </c>
      <c r="K27" s="16" t="s">
        <v>142</v>
      </c>
      <c r="L27" s="17" t="s">
        <v>147</v>
      </c>
      <c r="M27" s="16" t="s">
        <v>142</v>
      </c>
      <c r="N27" s="27">
        <v>84.47</v>
      </c>
      <c r="O27" s="27">
        <f t="shared" si="1"/>
        <v>16894</v>
      </c>
      <c r="P27" s="20"/>
      <c r="Q27" s="20"/>
    </row>
    <row r="28" spans="1:18" x14ac:dyDescent="0.25">
      <c r="A28" s="14">
        <v>18</v>
      </c>
      <c r="B28" s="51" t="s">
        <v>38</v>
      </c>
      <c r="C28" s="52"/>
      <c r="D28" s="53"/>
      <c r="E28" s="19">
        <v>600</v>
      </c>
      <c r="F28" s="16" t="s">
        <v>141</v>
      </c>
      <c r="G28" s="16" t="s">
        <v>142</v>
      </c>
      <c r="H28" s="21">
        <v>27.57</v>
      </c>
      <c r="I28" s="16">
        <f t="shared" si="0"/>
        <v>16542</v>
      </c>
      <c r="J28" s="17" t="s">
        <v>141</v>
      </c>
      <c r="K28" s="16" t="s">
        <v>142</v>
      </c>
      <c r="L28" s="17" t="s">
        <v>147</v>
      </c>
      <c r="M28" s="16" t="s">
        <v>142</v>
      </c>
      <c r="N28" s="27">
        <v>30.86</v>
      </c>
      <c r="O28" s="27">
        <f t="shared" si="1"/>
        <v>18516</v>
      </c>
      <c r="P28" s="20"/>
      <c r="Q28" s="20"/>
      <c r="R28" s="30"/>
    </row>
    <row r="29" spans="1:18" x14ac:dyDescent="0.25">
      <c r="A29" s="14">
        <v>19</v>
      </c>
      <c r="B29" s="51" t="s">
        <v>39</v>
      </c>
      <c r="C29" s="52"/>
      <c r="D29" s="53"/>
      <c r="E29" s="19">
        <v>1200</v>
      </c>
      <c r="F29" s="16" t="s">
        <v>141</v>
      </c>
      <c r="G29" s="16" t="s">
        <v>142</v>
      </c>
      <c r="H29" s="25">
        <v>50.64</v>
      </c>
      <c r="I29" s="47">
        <f t="shared" si="0"/>
        <v>60768</v>
      </c>
      <c r="J29" s="17" t="s">
        <v>141</v>
      </c>
      <c r="K29" s="16" t="s">
        <v>142</v>
      </c>
      <c r="L29" s="17" t="s">
        <v>147</v>
      </c>
      <c r="M29" s="16" t="s">
        <v>142</v>
      </c>
      <c r="N29" s="27">
        <f>37320/1200</f>
        <v>31.1</v>
      </c>
      <c r="O29" s="27">
        <f t="shared" si="1"/>
        <v>37320</v>
      </c>
      <c r="P29" s="20"/>
      <c r="Q29" s="20"/>
    </row>
    <row r="30" spans="1:18" x14ac:dyDescent="0.25">
      <c r="A30" s="14">
        <v>20</v>
      </c>
      <c r="B30" s="51" t="s">
        <v>40</v>
      </c>
      <c r="C30" s="52"/>
      <c r="D30" s="53"/>
      <c r="E30" s="48">
        <v>700</v>
      </c>
      <c r="F30" s="47">
        <v>9.3000000000000007</v>
      </c>
      <c r="G30" s="47">
        <f t="shared" ref="G30" si="2">F30*E30</f>
        <v>6510.0000000000009</v>
      </c>
      <c r="H30" s="21">
        <v>16.97</v>
      </c>
      <c r="I30" s="16">
        <f t="shared" si="0"/>
        <v>11879</v>
      </c>
      <c r="J30" s="17" t="s">
        <v>141</v>
      </c>
      <c r="K30" s="16" t="s">
        <v>142</v>
      </c>
      <c r="L30" s="17" t="s">
        <v>147</v>
      </c>
      <c r="M30" s="16" t="s">
        <v>142</v>
      </c>
      <c r="N30" s="27">
        <v>20.170000000000002</v>
      </c>
      <c r="O30" s="27">
        <f t="shared" si="1"/>
        <v>14119.000000000002</v>
      </c>
      <c r="P30" s="20"/>
      <c r="Q30" s="20"/>
    </row>
    <row r="31" spans="1:18" x14ac:dyDescent="0.25">
      <c r="A31" s="14">
        <v>21</v>
      </c>
      <c r="B31" s="51" t="s">
        <v>41</v>
      </c>
      <c r="C31" s="52"/>
      <c r="D31" s="53"/>
      <c r="E31" s="19">
        <v>500</v>
      </c>
      <c r="F31" s="16" t="s">
        <v>141</v>
      </c>
      <c r="G31" s="16" t="s">
        <v>142</v>
      </c>
      <c r="H31" s="29">
        <v>58.39</v>
      </c>
      <c r="I31" s="27">
        <f t="shared" si="0"/>
        <v>29195</v>
      </c>
      <c r="J31" s="17" t="s">
        <v>141</v>
      </c>
      <c r="K31" s="16" t="s">
        <v>142</v>
      </c>
      <c r="L31" s="17" t="s">
        <v>147</v>
      </c>
      <c r="M31" s="16" t="s">
        <v>142</v>
      </c>
      <c r="N31" s="16">
        <v>46.64</v>
      </c>
      <c r="O31" s="16">
        <f t="shared" si="1"/>
        <v>23320</v>
      </c>
      <c r="P31" s="20"/>
      <c r="Q31" s="20"/>
      <c r="R31" s="30"/>
    </row>
    <row r="32" spans="1:18" x14ac:dyDescent="0.25">
      <c r="A32" s="14">
        <v>22</v>
      </c>
      <c r="B32" s="51" t="s">
        <v>136</v>
      </c>
      <c r="C32" s="52"/>
      <c r="D32" s="53"/>
      <c r="E32" s="19">
        <v>150</v>
      </c>
      <c r="F32" s="16" t="s">
        <v>141</v>
      </c>
      <c r="G32" s="16" t="s">
        <v>142</v>
      </c>
      <c r="H32" s="21">
        <v>86.62</v>
      </c>
      <c r="I32" s="16">
        <f t="shared" si="0"/>
        <v>12993</v>
      </c>
      <c r="J32" s="17" t="s">
        <v>141</v>
      </c>
      <c r="K32" s="16" t="s">
        <v>142</v>
      </c>
      <c r="L32" s="17" t="s">
        <v>147</v>
      </c>
      <c r="M32" s="16" t="s">
        <v>142</v>
      </c>
      <c r="N32" s="27">
        <v>43.4</v>
      </c>
      <c r="O32" s="27">
        <f t="shared" si="1"/>
        <v>6510</v>
      </c>
      <c r="P32" s="20"/>
      <c r="Q32" s="20"/>
      <c r="R32" s="30"/>
    </row>
    <row r="33" spans="1:18" x14ac:dyDescent="0.25">
      <c r="A33" s="14">
        <v>23</v>
      </c>
      <c r="B33" s="51" t="s">
        <v>42</v>
      </c>
      <c r="C33" s="52"/>
      <c r="D33" s="53"/>
      <c r="E33" s="19">
        <v>150</v>
      </c>
      <c r="F33" s="16" t="s">
        <v>141</v>
      </c>
      <c r="G33" s="16" t="s">
        <v>142</v>
      </c>
      <c r="H33" s="21">
        <v>33.39</v>
      </c>
      <c r="I33" s="16">
        <f t="shared" si="0"/>
        <v>5008.5</v>
      </c>
      <c r="J33" s="17" t="s">
        <v>141</v>
      </c>
      <c r="K33" s="16" t="s">
        <v>142</v>
      </c>
      <c r="L33" s="17" t="s">
        <v>147</v>
      </c>
      <c r="M33" s="16" t="s">
        <v>142</v>
      </c>
      <c r="N33" s="27">
        <v>53.79</v>
      </c>
      <c r="O33" s="27">
        <f t="shared" si="1"/>
        <v>8068.5</v>
      </c>
      <c r="P33" s="20"/>
      <c r="Q33" s="20"/>
      <c r="R33" s="30"/>
    </row>
    <row r="34" spans="1:18" x14ac:dyDescent="0.25">
      <c r="A34" s="14">
        <v>24</v>
      </c>
      <c r="B34" s="51" t="s">
        <v>43</v>
      </c>
      <c r="C34" s="52"/>
      <c r="D34" s="53"/>
      <c r="E34" s="19">
        <v>400</v>
      </c>
      <c r="F34" s="16" t="s">
        <v>141</v>
      </c>
      <c r="G34" s="16" t="s">
        <v>142</v>
      </c>
      <c r="H34" s="22">
        <v>63.99</v>
      </c>
      <c r="I34" s="16">
        <f t="shared" si="0"/>
        <v>25596</v>
      </c>
      <c r="J34" s="17" t="s">
        <v>141</v>
      </c>
      <c r="K34" s="16" t="s">
        <v>142</v>
      </c>
      <c r="L34" s="17" t="s">
        <v>147</v>
      </c>
      <c r="M34" s="16" t="s">
        <v>142</v>
      </c>
      <c r="N34" s="27">
        <v>62.64</v>
      </c>
      <c r="O34" s="27">
        <f t="shared" si="1"/>
        <v>25056</v>
      </c>
      <c r="P34" s="20"/>
      <c r="Q34" s="20"/>
    </row>
    <row r="35" spans="1:18" x14ac:dyDescent="0.25">
      <c r="A35" s="14">
        <v>25</v>
      </c>
      <c r="B35" s="51" t="s">
        <v>44</v>
      </c>
      <c r="C35" s="52"/>
      <c r="D35" s="53"/>
      <c r="E35" s="15">
        <v>500</v>
      </c>
      <c r="F35" s="16" t="s">
        <v>141</v>
      </c>
      <c r="G35" s="16" t="s">
        <v>142</v>
      </c>
      <c r="H35" s="31">
        <v>47.18</v>
      </c>
      <c r="I35" s="27">
        <f t="shared" si="0"/>
        <v>23590</v>
      </c>
      <c r="J35" s="17" t="s">
        <v>141</v>
      </c>
      <c r="K35" s="16" t="s">
        <v>142</v>
      </c>
      <c r="L35" s="17" t="s">
        <v>147</v>
      </c>
      <c r="M35" s="16" t="s">
        <v>142</v>
      </c>
      <c r="N35" s="16">
        <v>48.28</v>
      </c>
      <c r="O35" s="16">
        <f t="shared" si="1"/>
        <v>24140</v>
      </c>
      <c r="P35" s="20"/>
      <c r="Q35" s="20"/>
    </row>
    <row r="36" spans="1:18" s="13" customFormat="1" ht="12.75" x14ac:dyDescent="0.2">
      <c r="A36" s="77" t="s">
        <v>16</v>
      </c>
      <c r="B36" s="78"/>
      <c r="C36" s="78"/>
      <c r="D36" s="78"/>
      <c r="E36" s="18"/>
      <c r="F36" s="18"/>
      <c r="G36" s="18"/>
      <c r="H36" s="23"/>
      <c r="I36" s="45"/>
      <c r="J36" s="18"/>
      <c r="K36" s="18"/>
      <c r="L36" s="18"/>
      <c r="M36" s="45"/>
      <c r="N36" s="18"/>
      <c r="O36" s="45"/>
      <c r="P36" s="18"/>
      <c r="Q36" s="18"/>
    </row>
    <row r="37" spans="1:18" s="13" customFormat="1" ht="12.75" x14ac:dyDescent="0.2">
      <c r="A37" s="77" t="s">
        <v>17</v>
      </c>
      <c r="B37" s="78"/>
      <c r="C37" s="78"/>
      <c r="D37" s="78"/>
      <c r="E37" s="18"/>
      <c r="F37" s="18"/>
      <c r="G37" s="18"/>
      <c r="H37" s="23"/>
      <c r="I37" s="18"/>
      <c r="J37" s="18"/>
      <c r="K37" s="18"/>
      <c r="L37" s="18"/>
      <c r="M37" s="18"/>
      <c r="N37" s="18"/>
      <c r="O37" s="18"/>
      <c r="P37" s="18"/>
      <c r="Q37" s="18"/>
    </row>
    <row r="38" spans="1:18" s="13" customFormat="1" ht="12.75" x14ac:dyDescent="0.2">
      <c r="A38" s="77" t="s">
        <v>18</v>
      </c>
      <c r="B38" s="78"/>
      <c r="C38" s="78"/>
      <c r="D38" s="7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8" s="13" customFormat="1" ht="12.75" x14ac:dyDescent="0.2">
      <c r="A39" s="77" t="s">
        <v>19</v>
      </c>
      <c r="B39" s="78"/>
      <c r="C39" s="78"/>
      <c r="D39" s="7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8" s="13" customFormat="1" ht="12.75" x14ac:dyDescent="0.2">
      <c r="A40" s="18" t="s">
        <v>20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</sheetData>
  <mergeCells count="55">
    <mergeCell ref="A38:D38"/>
    <mergeCell ref="A39:D39"/>
    <mergeCell ref="B22:D22"/>
    <mergeCell ref="B24:D24"/>
    <mergeCell ref="B25:D25"/>
    <mergeCell ref="B26:D26"/>
    <mergeCell ref="A36:D36"/>
    <mergeCell ref="A37:D37"/>
    <mergeCell ref="B23:D23"/>
    <mergeCell ref="B27:D27"/>
    <mergeCell ref="B28:D28"/>
    <mergeCell ref="B29:D29"/>
    <mergeCell ref="B30:D30"/>
    <mergeCell ref="B31:D31"/>
    <mergeCell ref="B32:D32"/>
    <mergeCell ref="B33:D33"/>
    <mergeCell ref="B21:D2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P8:Q8"/>
    <mergeCell ref="B9:D9"/>
    <mergeCell ref="F9:G9"/>
    <mergeCell ref="H9:I9"/>
    <mergeCell ref="J9:K9"/>
    <mergeCell ref="N9:O9"/>
    <mergeCell ref="P9:Q9"/>
    <mergeCell ref="H8:I8"/>
    <mergeCell ref="J8:K8"/>
    <mergeCell ref="L8:M8"/>
    <mergeCell ref="N8:O8"/>
    <mergeCell ref="B8:D8"/>
    <mergeCell ref="F8:G8"/>
    <mergeCell ref="B11:D11"/>
    <mergeCell ref="B10:D10"/>
    <mergeCell ref="B34:D34"/>
    <mergeCell ref="B35:D35"/>
    <mergeCell ref="C1:O1"/>
    <mergeCell ref="C3:I3"/>
    <mergeCell ref="J3:L3"/>
    <mergeCell ref="M3:O3"/>
    <mergeCell ref="C4:E4"/>
    <mergeCell ref="F4:I4"/>
    <mergeCell ref="J4:L4"/>
    <mergeCell ref="M4:O4"/>
    <mergeCell ref="C5:L5"/>
    <mergeCell ref="M5:O5"/>
    <mergeCell ref="C6:I6"/>
    <mergeCell ref="J6:O6"/>
  </mergeCells>
  <pageMargins left="0.7" right="0.7" top="0.5" bottom="0.25" header="0.3" footer="0.3"/>
  <pageSetup paperSize="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3" workbookViewId="0">
      <selection activeCell="F39" sqref="F39:I39"/>
    </sheetView>
  </sheetViews>
  <sheetFormatPr defaultRowHeight="15" x14ac:dyDescent="0.25"/>
  <cols>
    <col min="1" max="1" width="8.85546875" style="13" bestFit="1" customWidth="1"/>
    <col min="2" max="4" width="8.7109375" style="13"/>
    <col min="5" max="6" width="8.85546875" style="13" bestFit="1" customWidth="1"/>
    <col min="7" max="7" width="9" style="13" bestFit="1" customWidth="1"/>
    <col min="8" max="8" width="8.85546875" style="13" bestFit="1" customWidth="1"/>
    <col min="9" max="9" width="9" style="13" bestFit="1" customWidth="1"/>
    <col min="10" max="10" width="8.7109375" style="13"/>
    <col min="11" max="14" width="8.85546875" style="13" bestFit="1" customWidth="1"/>
    <col min="15" max="15" width="9.85546875" style="13" bestFit="1" customWidth="1"/>
    <col min="16" max="16" width="8.7109375" style="13"/>
    <col min="17" max="17" width="8.85546875" style="13" bestFit="1" customWidth="1"/>
  </cols>
  <sheetData>
    <row r="1" spans="1:17" x14ac:dyDescent="0.25">
      <c r="A1" s="11"/>
      <c r="B1" s="73"/>
      <c r="C1" s="73"/>
      <c r="D1" s="73"/>
      <c r="E1" s="11"/>
      <c r="F1" s="69" t="s">
        <v>7</v>
      </c>
      <c r="G1" s="69"/>
      <c r="H1" s="69" t="s">
        <v>8</v>
      </c>
      <c r="I1" s="69"/>
      <c r="J1" s="69" t="s">
        <v>9</v>
      </c>
      <c r="K1" s="69"/>
      <c r="L1" s="69" t="s">
        <v>10</v>
      </c>
      <c r="M1" s="69"/>
      <c r="N1" s="69" t="s">
        <v>11</v>
      </c>
      <c r="O1" s="69"/>
      <c r="P1" s="69"/>
      <c r="Q1" s="69"/>
    </row>
    <row r="2" spans="1:17" x14ac:dyDescent="0.25">
      <c r="A2" s="5"/>
      <c r="B2" s="84"/>
      <c r="C2" s="84"/>
      <c r="D2" s="84"/>
      <c r="E2" s="5"/>
      <c r="F2" s="70" t="str">
        <f>'BIDDERS 1 -5'!F9</f>
        <v xml:space="preserve">CHURCHFIELD </v>
      </c>
      <c r="G2" s="70"/>
      <c r="H2" s="71" t="s">
        <v>144</v>
      </c>
      <c r="I2" s="72"/>
      <c r="J2" s="70" t="s">
        <v>145</v>
      </c>
      <c r="K2" s="70"/>
      <c r="L2" s="6" t="s">
        <v>146</v>
      </c>
      <c r="M2" s="7"/>
      <c r="N2" s="70" t="s">
        <v>148</v>
      </c>
      <c r="O2" s="70"/>
      <c r="P2" s="70"/>
      <c r="Q2" s="70"/>
    </row>
    <row r="3" spans="1:17" x14ac:dyDescent="0.25">
      <c r="A3" s="8" t="s">
        <v>12</v>
      </c>
      <c r="B3" s="85" t="s">
        <v>13</v>
      </c>
      <c r="C3" s="85"/>
      <c r="D3" s="85"/>
      <c r="E3" s="8" t="s">
        <v>131</v>
      </c>
      <c r="F3" s="8" t="s">
        <v>14</v>
      </c>
      <c r="G3" s="8" t="s">
        <v>15</v>
      </c>
      <c r="H3" s="8" t="s">
        <v>14</v>
      </c>
      <c r="I3" s="8" t="s">
        <v>15</v>
      </c>
      <c r="J3" s="8" t="s">
        <v>14</v>
      </c>
      <c r="K3" s="8" t="s">
        <v>15</v>
      </c>
      <c r="L3" s="8" t="s">
        <v>14</v>
      </c>
      <c r="M3" s="9" t="s">
        <v>15</v>
      </c>
      <c r="N3" s="8" t="s">
        <v>14</v>
      </c>
      <c r="O3" s="8" t="s">
        <v>15</v>
      </c>
      <c r="P3" s="8" t="s">
        <v>14</v>
      </c>
      <c r="Q3" s="8" t="s">
        <v>15</v>
      </c>
    </row>
    <row r="4" spans="1:17" x14ac:dyDescent="0.25">
      <c r="A4" s="14">
        <v>26</v>
      </c>
      <c r="B4" s="51" t="s">
        <v>45</v>
      </c>
      <c r="C4" s="52"/>
      <c r="D4" s="53"/>
      <c r="E4" s="15">
        <v>150</v>
      </c>
      <c r="F4" s="44" t="s">
        <v>141</v>
      </c>
      <c r="G4" s="44" t="s">
        <v>142</v>
      </c>
      <c r="H4" s="29">
        <v>33.299999999999997</v>
      </c>
      <c r="I4" s="27">
        <f>H4*E4</f>
        <v>4995</v>
      </c>
      <c r="J4" s="17" t="s">
        <v>141</v>
      </c>
      <c r="K4" s="16" t="s">
        <v>142</v>
      </c>
      <c r="L4" s="17" t="s">
        <v>147</v>
      </c>
      <c r="M4" s="16" t="s">
        <v>142</v>
      </c>
      <c r="N4" s="16">
        <v>33.5</v>
      </c>
      <c r="O4" s="16">
        <f>N4*E4</f>
        <v>5025</v>
      </c>
      <c r="P4" s="20"/>
      <c r="Q4" s="20"/>
    </row>
    <row r="5" spans="1:17" x14ac:dyDescent="0.25">
      <c r="A5" s="14">
        <v>27</v>
      </c>
      <c r="B5" s="51" t="s">
        <v>46</v>
      </c>
      <c r="C5" s="52"/>
      <c r="D5" s="53"/>
      <c r="E5" s="15">
        <v>2000</v>
      </c>
      <c r="F5" s="44" t="s">
        <v>141</v>
      </c>
      <c r="G5" s="44" t="s">
        <v>142</v>
      </c>
      <c r="H5" s="29">
        <v>30.66</v>
      </c>
      <c r="I5" s="27">
        <f t="shared" ref="I5:I36" si="0">H5*E5</f>
        <v>61320</v>
      </c>
      <c r="J5" s="17" t="s">
        <v>141</v>
      </c>
      <c r="K5" s="16" t="s">
        <v>142</v>
      </c>
      <c r="L5" s="17" t="s">
        <v>147</v>
      </c>
      <c r="M5" s="16" t="s">
        <v>142</v>
      </c>
      <c r="N5" s="16">
        <v>39.950000000000003</v>
      </c>
      <c r="O5" s="16">
        <f t="shared" ref="O5:O36" si="1">N5*E5</f>
        <v>79900</v>
      </c>
      <c r="P5" s="20"/>
      <c r="Q5" s="20"/>
    </row>
    <row r="6" spans="1:17" x14ac:dyDescent="0.25">
      <c r="A6" s="14">
        <v>28</v>
      </c>
      <c r="B6" s="51" t="s">
        <v>47</v>
      </c>
      <c r="C6" s="52"/>
      <c r="D6" s="53"/>
      <c r="E6" s="15">
        <v>400</v>
      </c>
      <c r="F6" s="44" t="s">
        <v>141</v>
      </c>
      <c r="G6" s="44" t="s">
        <v>142</v>
      </c>
      <c r="H6" s="29">
        <v>117.15</v>
      </c>
      <c r="I6" s="27">
        <f t="shared" si="0"/>
        <v>46860</v>
      </c>
      <c r="J6" s="17" t="s">
        <v>141</v>
      </c>
      <c r="K6" s="16" t="s">
        <v>142</v>
      </c>
      <c r="L6" s="17" t="s">
        <v>147</v>
      </c>
      <c r="M6" s="16" t="s">
        <v>142</v>
      </c>
      <c r="N6" s="16">
        <v>115.83</v>
      </c>
      <c r="O6" s="16">
        <f t="shared" si="1"/>
        <v>46332</v>
      </c>
      <c r="P6" s="20"/>
      <c r="Q6" s="20"/>
    </row>
    <row r="7" spans="1:17" x14ac:dyDescent="0.25">
      <c r="A7" s="14">
        <v>29</v>
      </c>
      <c r="B7" s="51" t="s">
        <v>48</v>
      </c>
      <c r="C7" s="52"/>
      <c r="D7" s="53"/>
      <c r="E7" s="15">
        <v>800</v>
      </c>
      <c r="F7" s="44" t="s">
        <v>141</v>
      </c>
      <c r="G7" s="44" t="s">
        <v>142</v>
      </c>
      <c r="H7" s="31">
        <v>117.15</v>
      </c>
      <c r="I7" s="27">
        <f t="shared" si="0"/>
        <v>93720</v>
      </c>
      <c r="J7" s="17" t="s">
        <v>141</v>
      </c>
      <c r="K7" s="16" t="s">
        <v>142</v>
      </c>
      <c r="L7" s="17" t="s">
        <v>147</v>
      </c>
      <c r="M7" s="16" t="s">
        <v>142</v>
      </c>
      <c r="N7" s="17" t="s">
        <v>141</v>
      </c>
      <c r="O7" s="17" t="s">
        <v>142</v>
      </c>
      <c r="P7" s="20"/>
      <c r="Q7" s="20"/>
    </row>
    <row r="8" spans="1:17" x14ac:dyDescent="0.25">
      <c r="A8" s="14">
        <v>30</v>
      </c>
      <c r="B8" s="86" t="s">
        <v>49</v>
      </c>
      <c r="C8" s="87"/>
      <c r="D8" s="88"/>
      <c r="E8" s="15">
        <v>800</v>
      </c>
      <c r="F8" s="44" t="s">
        <v>141</v>
      </c>
      <c r="G8" s="44" t="s">
        <v>142</v>
      </c>
      <c r="H8" s="31">
        <v>117.15</v>
      </c>
      <c r="I8" s="27">
        <f t="shared" si="0"/>
        <v>93720</v>
      </c>
      <c r="J8" s="17" t="s">
        <v>141</v>
      </c>
      <c r="K8" s="16" t="s">
        <v>142</v>
      </c>
      <c r="L8" s="17" t="s">
        <v>147</v>
      </c>
      <c r="M8" s="16" t="s">
        <v>142</v>
      </c>
      <c r="N8" s="16">
        <v>129.97</v>
      </c>
      <c r="O8" s="16">
        <f t="shared" si="1"/>
        <v>103976</v>
      </c>
      <c r="P8" s="20"/>
      <c r="Q8" s="20"/>
    </row>
    <row r="9" spans="1:17" x14ac:dyDescent="0.25">
      <c r="A9" s="14">
        <v>31</v>
      </c>
      <c r="B9" s="51" t="s">
        <v>50</v>
      </c>
      <c r="C9" s="52"/>
      <c r="D9" s="53"/>
      <c r="E9" s="15">
        <v>250</v>
      </c>
      <c r="F9" s="44" t="s">
        <v>141</v>
      </c>
      <c r="G9" s="44" t="s">
        <v>142</v>
      </c>
      <c r="H9" s="29">
        <v>117.15</v>
      </c>
      <c r="I9" s="27">
        <f t="shared" si="0"/>
        <v>29287.5</v>
      </c>
      <c r="J9" s="17" t="s">
        <v>141</v>
      </c>
      <c r="K9" s="16" t="s">
        <v>142</v>
      </c>
      <c r="L9" s="17" t="s">
        <v>147</v>
      </c>
      <c r="M9" s="16" t="s">
        <v>142</v>
      </c>
      <c r="N9" s="16">
        <v>115.9</v>
      </c>
      <c r="O9" s="16">
        <f t="shared" si="1"/>
        <v>28975</v>
      </c>
      <c r="P9" s="20"/>
      <c r="Q9" s="20"/>
    </row>
    <row r="10" spans="1:17" x14ac:dyDescent="0.25">
      <c r="A10" s="14">
        <v>32</v>
      </c>
      <c r="B10" s="51" t="s">
        <v>51</v>
      </c>
      <c r="C10" s="52"/>
      <c r="D10" s="53"/>
      <c r="E10" s="15">
        <v>1500</v>
      </c>
      <c r="F10" s="44" t="s">
        <v>141</v>
      </c>
      <c r="G10" s="44" t="s">
        <v>142</v>
      </c>
      <c r="H10" s="21">
        <v>41.85</v>
      </c>
      <c r="I10" s="16">
        <f t="shared" si="0"/>
        <v>62775</v>
      </c>
      <c r="J10" s="17" t="s">
        <v>141</v>
      </c>
      <c r="K10" s="16" t="s">
        <v>142</v>
      </c>
      <c r="L10" s="17" t="s">
        <v>147</v>
      </c>
      <c r="M10" s="16" t="s">
        <v>142</v>
      </c>
      <c r="N10" s="27">
        <v>38.36</v>
      </c>
      <c r="O10" s="27">
        <f t="shared" si="1"/>
        <v>57540</v>
      </c>
      <c r="P10" s="20"/>
      <c r="Q10" s="20"/>
    </row>
    <row r="11" spans="1:17" x14ac:dyDescent="0.25">
      <c r="A11" s="14">
        <v>33</v>
      </c>
      <c r="B11" s="51" t="s">
        <v>52</v>
      </c>
      <c r="C11" s="52"/>
      <c r="D11" s="53"/>
      <c r="E11" s="15">
        <v>700</v>
      </c>
      <c r="F11" s="44" t="s">
        <v>141</v>
      </c>
      <c r="G11" s="44" t="s">
        <v>142</v>
      </c>
      <c r="H11" s="21">
        <v>21.55</v>
      </c>
      <c r="I11" s="16">
        <f t="shared" si="0"/>
        <v>15085</v>
      </c>
      <c r="J11" s="17" t="s">
        <v>141</v>
      </c>
      <c r="K11" s="16" t="s">
        <v>142</v>
      </c>
      <c r="L11" s="17" t="s">
        <v>147</v>
      </c>
      <c r="M11" s="16" t="s">
        <v>142</v>
      </c>
      <c r="N11" s="27">
        <v>19.88</v>
      </c>
      <c r="O11" s="27">
        <f t="shared" si="1"/>
        <v>13916</v>
      </c>
      <c r="P11" s="20"/>
      <c r="Q11" s="20"/>
    </row>
    <row r="12" spans="1:17" x14ac:dyDescent="0.25">
      <c r="A12" s="14">
        <v>34</v>
      </c>
      <c r="B12" s="51" t="s">
        <v>53</v>
      </c>
      <c r="C12" s="52"/>
      <c r="D12" s="53"/>
      <c r="E12" s="15">
        <v>500</v>
      </c>
      <c r="F12" s="44" t="s">
        <v>141</v>
      </c>
      <c r="G12" s="44" t="s">
        <v>142</v>
      </c>
      <c r="H12" s="21">
        <v>40.67</v>
      </c>
      <c r="I12" s="16">
        <f t="shared" si="0"/>
        <v>20335</v>
      </c>
      <c r="J12" s="17" t="s">
        <v>141</v>
      </c>
      <c r="K12" s="16" t="s">
        <v>142</v>
      </c>
      <c r="L12" s="17" t="s">
        <v>147</v>
      </c>
      <c r="M12" s="16" t="s">
        <v>142</v>
      </c>
      <c r="N12" s="27">
        <v>107.75</v>
      </c>
      <c r="O12" s="27">
        <f t="shared" si="1"/>
        <v>53875</v>
      </c>
      <c r="P12" s="20"/>
      <c r="Q12" s="20"/>
    </row>
    <row r="13" spans="1:17" x14ac:dyDescent="0.25">
      <c r="A13" s="14">
        <v>35</v>
      </c>
      <c r="B13" s="51" t="s">
        <v>54</v>
      </c>
      <c r="C13" s="52"/>
      <c r="D13" s="53"/>
      <c r="E13" s="15">
        <v>200</v>
      </c>
      <c r="F13" s="44" t="s">
        <v>141</v>
      </c>
      <c r="G13" s="44" t="s">
        <v>142</v>
      </c>
      <c r="H13" s="21">
        <v>82.2</v>
      </c>
      <c r="I13" s="16">
        <f t="shared" si="0"/>
        <v>16440</v>
      </c>
      <c r="J13" s="17" t="s">
        <v>141</v>
      </c>
      <c r="K13" s="16" t="s">
        <v>142</v>
      </c>
      <c r="L13" s="17" t="s">
        <v>147</v>
      </c>
      <c r="M13" s="16" t="s">
        <v>142</v>
      </c>
      <c r="N13" s="27">
        <v>76.72</v>
      </c>
      <c r="O13" s="27">
        <f t="shared" si="1"/>
        <v>15344</v>
      </c>
      <c r="P13" s="16"/>
      <c r="Q13" s="20"/>
    </row>
    <row r="14" spans="1:17" x14ac:dyDescent="0.25">
      <c r="A14" s="14">
        <v>36</v>
      </c>
      <c r="B14" s="51" t="s">
        <v>55</v>
      </c>
      <c r="C14" s="52"/>
      <c r="D14" s="53"/>
      <c r="E14" s="15">
        <v>900</v>
      </c>
      <c r="F14" s="44" t="s">
        <v>141</v>
      </c>
      <c r="G14" s="44" t="s">
        <v>142</v>
      </c>
      <c r="H14" s="21">
        <v>98.82</v>
      </c>
      <c r="I14" s="16">
        <f t="shared" si="0"/>
        <v>88938</v>
      </c>
      <c r="J14" s="17" t="s">
        <v>141</v>
      </c>
      <c r="K14" s="16" t="s">
        <v>142</v>
      </c>
      <c r="L14" s="17" t="s">
        <v>147</v>
      </c>
      <c r="M14" s="16" t="s">
        <v>142</v>
      </c>
      <c r="N14" s="27">
        <v>95.03</v>
      </c>
      <c r="O14" s="27">
        <f t="shared" si="1"/>
        <v>85527</v>
      </c>
      <c r="P14" s="16"/>
      <c r="Q14" s="20"/>
    </row>
    <row r="15" spans="1:17" x14ac:dyDescent="0.25">
      <c r="A15" s="14">
        <v>37</v>
      </c>
      <c r="B15" s="51" t="s">
        <v>56</v>
      </c>
      <c r="C15" s="52"/>
      <c r="D15" s="53"/>
      <c r="E15" s="15">
        <v>300</v>
      </c>
      <c r="F15" s="44" t="s">
        <v>141</v>
      </c>
      <c r="G15" s="44" t="s">
        <v>142</v>
      </c>
      <c r="H15" s="21">
        <v>61.32</v>
      </c>
      <c r="I15" s="16">
        <f t="shared" si="0"/>
        <v>18396</v>
      </c>
      <c r="J15" s="17" t="s">
        <v>141</v>
      </c>
      <c r="K15" s="16" t="s">
        <v>142</v>
      </c>
      <c r="L15" s="17" t="s">
        <v>147</v>
      </c>
      <c r="M15" s="16" t="s">
        <v>142</v>
      </c>
      <c r="N15" s="27">
        <v>56.64</v>
      </c>
      <c r="O15" s="27">
        <f t="shared" si="1"/>
        <v>16992</v>
      </c>
      <c r="P15" s="16"/>
      <c r="Q15" s="20"/>
    </row>
    <row r="16" spans="1:17" x14ac:dyDescent="0.25">
      <c r="A16" s="14">
        <v>38</v>
      </c>
      <c r="B16" s="82" t="s">
        <v>57</v>
      </c>
      <c r="C16" s="82"/>
      <c r="D16" s="82"/>
      <c r="E16" s="12">
        <v>900</v>
      </c>
      <c r="F16" s="44" t="s">
        <v>141</v>
      </c>
      <c r="G16" s="44" t="s">
        <v>142</v>
      </c>
      <c r="H16" s="32">
        <v>58.3</v>
      </c>
      <c r="I16" s="27">
        <f t="shared" si="0"/>
        <v>52470</v>
      </c>
      <c r="J16" s="17" t="s">
        <v>141</v>
      </c>
      <c r="K16" s="16" t="s">
        <v>142</v>
      </c>
      <c r="L16" s="17" t="s">
        <v>147</v>
      </c>
      <c r="M16" s="16" t="s">
        <v>142</v>
      </c>
      <c r="N16" s="20">
        <v>56.59</v>
      </c>
      <c r="O16" s="16">
        <f t="shared" si="1"/>
        <v>50931</v>
      </c>
      <c r="P16" s="20"/>
      <c r="Q16" s="20"/>
    </row>
    <row r="17" spans="1:18" x14ac:dyDescent="0.25">
      <c r="A17" s="14">
        <v>39</v>
      </c>
      <c r="B17" s="83" t="s">
        <v>58</v>
      </c>
      <c r="C17" s="83"/>
      <c r="D17" s="83"/>
      <c r="E17" s="12">
        <v>250</v>
      </c>
      <c r="F17" s="44" t="s">
        <v>141</v>
      </c>
      <c r="G17" s="44" t="s">
        <v>142</v>
      </c>
      <c r="H17" s="25">
        <v>100.31</v>
      </c>
      <c r="I17" s="16">
        <f t="shared" si="0"/>
        <v>25077.5</v>
      </c>
      <c r="J17" s="17" t="s">
        <v>141</v>
      </c>
      <c r="K17" s="16" t="s">
        <v>142</v>
      </c>
      <c r="L17" s="17" t="s">
        <v>147</v>
      </c>
      <c r="M17" s="16" t="s">
        <v>142</v>
      </c>
      <c r="N17" s="33">
        <v>33.31</v>
      </c>
      <c r="O17" s="27">
        <f t="shared" si="1"/>
        <v>8327.5</v>
      </c>
      <c r="P17" s="20"/>
      <c r="Q17" s="20"/>
      <c r="R17" s="30"/>
    </row>
    <row r="18" spans="1:18" x14ac:dyDescent="0.25">
      <c r="A18" s="14">
        <v>40</v>
      </c>
      <c r="B18" s="82" t="s">
        <v>59</v>
      </c>
      <c r="C18" s="82"/>
      <c r="D18" s="82"/>
      <c r="E18" s="12">
        <v>500</v>
      </c>
      <c r="F18" s="44" t="s">
        <v>141</v>
      </c>
      <c r="G18" s="44" t="s">
        <v>142</v>
      </c>
      <c r="H18" s="32">
        <v>47.3</v>
      </c>
      <c r="I18" s="27">
        <f t="shared" si="0"/>
        <v>23650</v>
      </c>
      <c r="J18" s="17" t="s">
        <v>141</v>
      </c>
      <c r="K18" s="16" t="s">
        <v>142</v>
      </c>
      <c r="L18" s="17" t="s">
        <v>147</v>
      </c>
      <c r="M18" s="16" t="s">
        <v>142</v>
      </c>
      <c r="N18" s="20">
        <v>60.29</v>
      </c>
      <c r="O18" s="16">
        <f t="shared" si="1"/>
        <v>30145</v>
      </c>
      <c r="P18" s="20"/>
      <c r="Q18" s="20"/>
      <c r="R18" s="30"/>
    </row>
    <row r="19" spans="1:18" x14ac:dyDescent="0.25">
      <c r="A19" s="14">
        <v>41</v>
      </c>
      <c r="B19" s="82" t="s">
        <v>60</v>
      </c>
      <c r="C19" s="82"/>
      <c r="D19" s="82"/>
      <c r="E19" s="12">
        <v>600</v>
      </c>
      <c r="F19" s="44" t="s">
        <v>141</v>
      </c>
      <c r="G19" s="44" t="s">
        <v>142</v>
      </c>
      <c r="H19" s="25">
        <v>32.53</v>
      </c>
      <c r="I19" s="16">
        <f t="shared" si="0"/>
        <v>19518</v>
      </c>
      <c r="J19" s="17" t="s">
        <v>141</v>
      </c>
      <c r="K19" s="16" t="s">
        <v>142</v>
      </c>
      <c r="L19" s="17" t="s">
        <v>147</v>
      </c>
      <c r="M19" s="16" t="s">
        <v>142</v>
      </c>
      <c r="N19" s="33">
        <v>30.92</v>
      </c>
      <c r="O19" s="27">
        <f t="shared" si="1"/>
        <v>18552</v>
      </c>
      <c r="P19" s="20"/>
      <c r="Q19" s="20"/>
    </row>
    <row r="20" spans="1:18" x14ac:dyDescent="0.25">
      <c r="A20" s="14">
        <v>42</v>
      </c>
      <c r="B20" s="82" t="s">
        <v>61</v>
      </c>
      <c r="C20" s="82"/>
      <c r="D20" s="82"/>
      <c r="E20" s="12">
        <v>1100</v>
      </c>
      <c r="F20" s="20">
        <v>26.5</v>
      </c>
      <c r="G20" s="16">
        <f>F20*E20</f>
        <v>29150</v>
      </c>
      <c r="H20" s="25">
        <v>17.45</v>
      </c>
      <c r="I20" s="16">
        <f t="shared" si="0"/>
        <v>19195</v>
      </c>
      <c r="J20" s="17" t="s">
        <v>141</v>
      </c>
      <c r="K20" s="16" t="s">
        <v>142</v>
      </c>
      <c r="L20" s="17" t="s">
        <v>147</v>
      </c>
      <c r="M20" s="16" t="s">
        <v>142</v>
      </c>
      <c r="N20" s="33">
        <v>23.74</v>
      </c>
      <c r="O20" s="27">
        <f t="shared" si="1"/>
        <v>26114</v>
      </c>
      <c r="P20" s="20"/>
      <c r="Q20" s="20"/>
      <c r="R20" s="30"/>
    </row>
    <row r="21" spans="1:18" x14ac:dyDescent="0.25">
      <c r="A21" s="14">
        <v>43</v>
      </c>
      <c r="B21" s="82" t="s">
        <v>62</v>
      </c>
      <c r="C21" s="82"/>
      <c r="D21" s="82"/>
      <c r="E21" s="12">
        <v>1000</v>
      </c>
      <c r="F21" s="17" t="s">
        <v>141</v>
      </c>
      <c r="G21" s="17" t="s">
        <v>142</v>
      </c>
      <c r="H21" s="34">
        <v>23.97</v>
      </c>
      <c r="I21" s="27">
        <f t="shared" si="0"/>
        <v>23970</v>
      </c>
      <c r="J21" s="17" t="s">
        <v>141</v>
      </c>
      <c r="K21" s="16" t="s">
        <v>142</v>
      </c>
      <c r="L21" s="17" t="s">
        <v>147</v>
      </c>
      <c r="M21" s="16" t="s">
        <v>142</v>
      </c>
      <c r="N21" s="20">
        <v>19.2</v>
      </c>
      <c r="O21" s="16">
        <f t="shared" si="1"/>
        <v>19200</v>
      </c>
      <c r="P21" s="20"/>
      <c r="Q21" s="20"/>
      <c r="R21" s="30"/>
    </row>
    <row r="22" spans="1:18" x14ac:dyDescent="0.25">
      <c r="A22" s="14">
        <v>44</v>
      </c>
      <c r="B22" s="82" t="s">
        <v>63</v>
      </c>
      <c r="C22" s="82"/>
      <c r="D22" s="82"/>
      <c r="E22" s="12">
        <v>1200</v>
      </c>
      <c r="F22" s="17" t="s">
        <v>141</v>
      </c>
      <c r="G22" s="17" t="s">
        <v>142</v>
      </c>
      <c r="H22" s="25">
        <v>25.59</v>
      </c>
      <c r="I22" s="16">
        <f t="shared" si="0"/>
        <v>30708</v>
      </c>
      <c r="J22" s="17" t="s">
        <v>141</v>
      </c>
      <c r="K22" s="16" t="s">
        <v>142</v>
      </c>
      <c r="L22" s="17" t="s">
        <v>147</v>
      </c>
      <c r="M22" s="16" t="s">
        <v>142</v>
      </c>
      <c r="N22" s="33">
        <v>25.08</v>
      </c>
      <c r="O22" s="27">
        <f t="shared" si="1"/>
        <v>30095.999999999996</v>
      </c>
      <c r="P22" s="20"/>
      <c r="Q22" s="20"/>
    </row>
    <row r="23" spans="1:18" x14ac:dyDescent="0.25">
      <c r="A23" s="14">
        <v>45</v>
      </c>
      <c r="B23" s="82" t="s">
        <v>64</v>
      </c>
      <c r="C23" s="82"/>
      <c r="D23" s="82"/>
      <c r="E23" s="12">
        <v>2000</v>
      </c>
      <c r="F23" s="20">
        <v>29.5</v>
      </c>
      <c r="G23" s="16">
        <f>F23*E23</f>
        <v>59000</v>
      </c>
      <c r="H23" s="25">
        <v>21.79</v>
      </c>
      <c r="I23" s="16">
        <f t="shared" si="0"/>
        <v>43580</v>
      </c>
      <c r="J23" s="17" t="s">
        <v>141</v>
      </c>
      <c r="K23" s="16" t="s">
        <v>142</v>
      </c>
      <c r="L23" s="17" t="s">
        <v>147</v>
      </c>
      <c r="M23" s="16" t="s">
        <v>142</v>
      </c>
      <c r="N23" s="33">
        <v>20.14</v>
      </c>
      <c r="O23" s="27">
        <f t="shared" si="1"/>
        <v>40280</v>
      </c>
      <c r="P23" s="20"/>
      <c r="Q23" s="20"/>
    </row>
    <row r="24" spans="1:18" x14ac:dyDescent="0.25">
      <c r="A24" s="14">
        <v>46</v>
      </c>
      <c r="B24" s="82" t="s">
        <v>65</v>
      </c>
      <c r="C24" s="82"/>
      <c r="D24" s="82"/>
      <c r="E24" s="12">
        <v>200</v>
      </c>
      <c r="F24" s="44" t="s">
        <v>141</v>
      </c>
      <c r="G24" s="44" t="s">
        <v>142</v>
      </c>
      <c r="H24" s="32">
        <v>30.4</v>
      </c>
      <c r="I24" s="27">
        <f t="shared" si="0"/>
        <v>6080</v>
      </c>
      <c r="J24" s="17" t="s">
        <v>141</v>
      </c>
      <c r="K24" s="16" t="s">
        <v>142</v>
      </c>
      <c r="L24" s="17" t="s">
        <v>147</v>
      </c>
      <c r="M24" s="16" t="s">
        <v>142</v>
      </c>
      <c r="N24" s="20">
        <v>17.47</v>
      </c>
      <c r="O24" s="16">
        <f t="shared" si="1"/>
        <v>3494</v>
      </c>
      <c r="P24" s="20"/>
      <c r="Q24" s="20"/>
      <c r="R24" s="30"/>
    </row>
    <row r="25" spans="1:18" x14ac:dyDescent="0.25">
      <c r="A25" s="14">
        <v>47</v>
      </c>
      <c r="B25" s="82" t="s">
        <v>66</v>
      </c>
      <c r="C25" s="82"/>
      <c r="D25" s="82"/>
      <c r="E25" s="12">
        <v>700</v>
      </c>
      <c r="F25" s="44" t="s">
        <v>141</v>
      </c>
      <c r="G25" s="44" t="s">
        <v>142</v>
      </c>
      <c r="H25" s="34">
        <v>28.45</v>
      </c>
      <c r="I25" s="27">
        <f t="shared" si="0"/>
        <v>19915</v>
      </c>
      <c r="J25" s="17" t="s">
        <v>141</v>
      </c>
      <c r="K25" s="16" t="s">
        <v>142</v>
      </c>
      <c r="L25" s="17" t="s">
        <v>147</v>
      </c>
      <c r="M25" s="16" t="s">
        <v>142</v>
      </c>
      <c r="N25" s="43" t="s">
        <v>141</v>
      </c>
      <c r="O25" s="17" t="s">
        <v>142</v>
      </c>
      <c r="P25" s="20"/>
      <c r="Q25" s="20"/>
    </row>
    <row r="26" spans="1:18" x14ac:dyDescent="0.25">
      <c r="A26" s="14">
        <v>48</v>
      </c>
      <c r="B26" s="51" t="s">
        <v>66</v>
      </c>
      <c r="C26" s="52"/>
      <c r="D26" s="53"/>
      <c r="E26" s="19">
        <v>700</v>
      </c>
      <c r="F26" s="44" t="s">
        <v>141</v>
      </c>
      <c r="G26" s="44" t="s">
        <v>142</v>
      </c>
      <c r="H26" s="29">
        <v>28.45</v>
      </c>
      <c r="I26" s="27">
        <f t="shared" si="0"/>
        <v>19915</v>
      </c>
      <c r="J26" s="17" t="s">
        <v>141</v>
      </c>
      <c r="K26" s="16" t="s">
        <v>142</v>
      </c>
      <c r="L26" s="17" t="s">
        <v>147</v>
      </c>
      <c r="M26" s="16" t="s">
        <v>142</v>
      </c>
      <c r="N26" s="17" t="s">
        <v>141</v>
      </c>
      <c r="O26" s="17" t="s">
        <v>142</v>
      </c>
      <c r="P26" s="20"/>
      <c r="Q26" s="20"/>
    </row>
    <row r="27" spans="1:18" x14ac:dyDescent="0.25">
      <c r="A27" s="14">
        <v>49</v>
      </c>
      <c r="B27" s="51" t="s">
        <v>67</v>
      </c>
      <c r="C27" s="52"/>
      <c r="D27" s="53"/>
      <c r="E27" s="19">
        <v>60</v>
      </c>
      <c r="F27" s="44" t="s">
        <v>141</v>
      </c>
      <c r="G27" s="44" t="s">
        <v>142</v>
      </c>
      <c r="H27" s="21">
        <v>37.299999999999997</v>
      </c>
      <c r="I27" s="16">
        <f t="shared" si="0"/>
        <v>2238</v>
      </c>
      <c r="J27" s="17" t="s">
        <v>141</v>
      </c>
      <c r="K27" s="16" t="s">
        <v>142</v>
      </c>
      <c r="L27" s="17" t="s">
        <v>147</v>
      </c>
      <c r="M27" s="16" t="s">
        <v>142</v>
      </c>
      <c r="N27" s="27">
        <v>27.56</v>
      </c>
      <c r="O27" s="27">
        <f t="shared" si="1"/>
        <v>1653.6</v>
      </c>
      <c r="P27" s="20"/>
      <c r="Q27" s="20"/>
    </row>
    <row r="28" spans="1:18" x14ac:dyDescent="0.25">
      <c r="A28" s="14">
        <v>50</v>
      </c>
      <c r="B28" s="51" t="s">
        <v>68</v>
      </c>
      <c r="C28" s="52"/>
      <c r="D28" s="53"/>
      <c r="E28" s="19">
        <v>120</v>
      </c>
      <c r="F28" s="44" t="s">
        <v>141</v>
      </c>
      <c r="G28" s="44" t="s">
        <v>142</v>
      </c>
      <c r="H28" s="31">
        <v>66.900000000000006</v>
      </c>
      <c r="I28" s="27">
        <f t="shared" si="0"/>
        <v>8028.0000000000009</v>
      </c>
      <c r="J28" s="17" t="s">
        <v>141</v>
      </c>
      <c r="K28" s="16" t="s">
        <v>142</v>
      </c>
      <c r="L28" s="17" t="s">
        <v>147</v>
      </c>
      <c r="M28" s="16" t="s">
        <v>142</v>
      </c>
      <c r="N28" s="16">
        <v>34.950000000000003</v>
      </c>
      <c r="O28" s="16">
        <f t="shared" si="1"/>
        <v>4194</v>
      </c>
      <c r="P28" s="20"/>
      <c r="Q28" s="20"/>
      <c r="R28" s="30"/>
    </row>
    <row r="29" spans="1:18" x14ac:dyDescent="0.25">
      <c r="A29" s="14">
        <v>51</v>
      </c>
      <c r="B29" s="51" t="s">
        <v>69</v>
      </c>
      <c r="C29" s="52"/>
      <c r="D29" s="53"/>
      <c r="E29" s="19">
        <v>300</v>
      </c>
      <c r="F29" s="44" t="s">
        <v>141</v>
      </c>
      <c r="G29" s="44" t="s">
        <v>142</v>
      </c>
      <c r="H29" s="21">
        <v>59.22</v>
      </c>
      <c r="I29" s="16">
        <f t="shared" si="0"/>
        <v>17766</v>
      </c>
      <c r="J29" s="17" t="s">
        <v>141</v>
      </c>
      <c r="K29" s="16" t="s">
        <v>142</v>
      </c>
      <c r="L29" s="17" t="s">
        <v>147</v>
      </c>
      <c r="M29" s="16" t="s">
        <v>142</v>
      </c>
      <c r="N29" s="27">
        <v>57.26</v>
      </c>
      <c r="O29" s="27">
        <f t="shared" si="1"/>
        <v>17178</v>
      </c>
      <c r="P29" s="20"/>
      <c r="Q29" s="20"/>
    </row>
    <row r="30" spans="1:18" x14ac:dyDescent="0.25">
      <c r="A30" s="14">
        <v>52</v>
      </c>
      <c r="B30" s="51" t="s">
        <v>70</v>
      </c>
      <c r="C30" s="52"/>
      <c r="D30" s="53"/>
      <c r="E30" s="15">
        <v>350</v>
      </c>
      <c r="F30" s="44" t="s">
        <v>141</v>
      </c>
      <c r="G30" s="44" t="s">
        <v>142</v>
      </c>
      <c r="H30" s="21">
        <v>59.06</v>
      </c>
      <c r="I30" s="16">
        <f t="shared" si="0"/>
        <v>20671</v>
      </c>
      <c r="J30" s="17" t="s">
        <v>141</v>
      </c>
      <c r="K30" s="16" t="s">
        <v>142</v>
      </c>
      <c r="L30" s="17" t="s">
        <v>147</v>
      </c>
      <c r="M30" s="16" t="s">
        <v>142</v>
      </c>
      <c r="N30" s="27">
        <v>56.14</v>
      </c>
      <c r="O30" s="27">
        <f t="shared" si="1"/>
        <v>19649</v>
      </c>
      <c r="P30" s="20"/>
      <c r="Q30" s="20"/>
    </row>
    <row r="31" spans="1:18" x14ac:dyDescent="0.25">
      <c r="A31" s="14">
        <v>53</v>
      </c>
      <c r="B31" s="51" t="s">
        <v>72</v>
      </c>
      <c r="C31" s="52"/>
      <c r="D31" s="53"/>
      <c r="E31" s="15">
        <v>2200</v>
      </c>
      <c r="F31" s="44" t="s">
        <v>141</v>
      </c>
      <c r="G31" s="44" t="s">
        <v>142</v>
      </c>
      <c r="H31" s="29">
        <v>24.64</v>
      </c>
      <c r="I31" s="27">
        <f t="shared" si="0"/>
        <v>54208</v>
      </c>
      <c r="J31" s="17" t="s">
        <v>141</v>
      </c>
      <c r="K31" s="16" t="s">
        <v>142</v>
      </c>
      <c r="L31" s="17" t="s">
        <v>147</v>
      </c>
      <c r="M31" s="16" t="s">
        <v>142</v>
      </c>
      <c r="N31" s="16">
        <v>24.87</v>
      </c>
      <c r="O31" s="16">
        <f t="shared" si="1"/>
        <v>54714</v>
      </c>
      <c r="P31" s="20"/>
      <c r="Q31" s="20"/>
    </row>
    <row r="32" spans="1:18" x14ac:dyDescent="0.25">
      <c r="A32" s="14">
        <v>54</v>
      </c>
      <c r="B32" s="51" t="s">
        <v>71</v>
      </c>
      <c r="C32" s="52"/>
      <c r="D32" s="53"/>
      <c r="E32" s="15">
        <v>500</v>
      </c>
      <c r="F32" s="44" t="s">
        <v>141</v>
      </c>
      <c r="G32" s="44" t="s">
        <v>142</v>
      </c>
      <c r="H32" s="29">
        <v>22.39</v>
      </c>
      <c r="I32" s="27">
        <f t="shared" si="0"/>
        <v>11195</v>
      </c>
      <c r="J32" s="17" t="s">
        <v>141</v>
      </c>
      <c r="K32" s="16" t="s">
        <v>142</v>
      </c>
      <c r="L32" s="17" t="s">
        <v>147</v>
      </c>
      <c r="M32" s="16" t="s">
        <v>142</v>
      </c>
      <c r="N32" s="16">
        <v>28.27</v>
      </c>
      <c r="O32" s="16">
        <f t="shared" si="1"/>
        <v>14135</v>
      </c>
      <c r="P32" s="20"/>
      <c r="Q32" s="20"/>
    </row>
    <row r="33" spans="1:19" x14ac:dyDescent="0.25">
      <c r="A33" s="14">
        <v>55</v>
      </c>
      <c r="B33" s="79" t="s">
        <v>73</v>
      </c>
      <c r="C33" s="80"/>
      <c r="D33" s="81"/>
      <c r="E33" s="15">
        <v>500</v>
      </c>
      <c r="F33" s="44" t="s">
        <v>141</v>
      </c>
      <c r="G33" s="44" t="s">
        <v>142</v>
      </c>
      <c r="H33" s="21">
        <v>33.409999999999997</v>
      </c>
      <c r="I33" s="16">
        <f t="shared" si="0"/>
        <v>16705</v>
      </c>
      <c r="J33" s="17" t="s">
        <v>141</v>
      </c>
      <c r="K33" s="16" t="s">
        <v>142</v>
      </c>
      <c r="L33" s="17" t="s">
        <v>147</v>
      </c>
      <c r="M33" s="16" t="s">
        <v>142</v>
      </c>
      <c r="N33" s="27">
        <v>30.76</v>
      </c>
      <c r="O33" s="27">
        <f t="shared" si="1"/>
        <v>15380</v>
      </c>
      <c r="P33" s="20"/>
      <c r="Q33" s="20"/>
    </row>
    <row r="34" spans="1:19" x14ac:dyDescent="0.25">
      <c r="A34" s="14">
        <v>56</v>
      </c>
      <c r="B34" s="51" t="s">
        <v>74</v>
      </c>
      <c r="C34" s="52"/>
      <c r="D34" s="53"/>
      <c r="E34" s="15">
        <v>200</v>
      </c>
      <c r="F34" s="44" t="s">
        <v>141</v>
      </c>
      <c r="G34" s="44" t="s">
        <v>142</v>
      </c>
      <c r="H34" s="21">
        <v>45.04</v>
      </c>
      <c r="I34" s="16">
        <f t="shared" si="0"/>
        <v>9008</v>
      </c>
      <c r="J34" s="17" t="s">
        <v>141</v>
      </c>
      <c r="K34" s="16" t="s">
        <v>142</v>
      </c>
      <c r="L34" s="17" t="s">
        <v>147</v>
      </c>
      <c r="M34" s="16" t="s">
        <v>142</v>
      </c>
      <c r="N34" s="27">
        <v>51.72</v>
      </c>
      <c r="O34" s="27">
        <f t="shared" si="1"/>
        <v>10344</v>
      </c>
      <c r="P34" s="20"/>
      <c r="Q34" s="20"/>
      <c r="S34" s="30"/>
    </row>
    <row r="35" spans="1:19" x14ac:dyDescent="0.25">
      <c r="A35" s="14">
        <v>57</v>
      </c>
      <c r="B35" s="51" t="s">
        <v>76</v>
      </c>
      <c r="C35" s="52"/>
      <c r="D35" s="53"/>
      <c r="E35" s="15">
        <v>600</v>
      </c>
      <c r="F35" s="44" t="s">
        <v>141</v>
      </c>
      <c r="G35" s="44" t="s">
        <v>142</v>
      </c>
      <c r="H35" s="29">
        <v>12.27</v>
      </c>
      <c r="I35" s="27">
        <f t="shared" si="0"/>
        <v>7362</v>
      </c>
      <c r="J35" s="17" t="s">
        <v>141</v>
      </c>
      <c r="K35" s="16" t="s">
        <v>142</v>
      </c>
      <c r="L35" s="17" t="s">
        <v>147</v>
      </c>
      <c r="M35" s="16" t="s">
        <v>142</v>
      </c>
      <c r="N35" s="16">
        <v>7.43</v>
      </c>
      <c r="O35" s="16">
        <f t="shared" si="1"/>
        <v>4458</v>
      </c>
      <c r="P35" s="20"/>
      <c r="Q35" s="20"/>
    </row>
    <row r="36" spans="1:19" x14ac:dyDescent="0.25">
      <c r="A36" s="14">
        <v>58</v>
      </c>
      <c r="B36" s="51" t="s">
        <v>75</v>
      </c>
      <c r="C36" s="52"/>
      <c r="D36" s="53"/>
      <c r="E36" s="15">
        <v>600</v>
      </c>
      <c r="F36" s="44" t="s">
        <v>141</v>
      </c>
      <c r="G36" s="44" t="s">
        <v>142</v>
      </c>
      <c r="H36" s="29">
        <v>12.27</v>
      </c>
      <c r="I36" s="27">
        <f t="shared" si="0"/>
        <v>7362</v>
      </c>
      <c r="J36" s="17" t="s">
        <v>141</v>
      </c>
      <c r="K36" s="16" t="s">
        <v>142</v>
      </c>
      <c r="L36" s="17" t="s">
        <v>147</v>
      </c>
      <c r="M36" s="16" t="s">
        <v>142</v>
      </c>
      <c r="N36" s="16">
        <v>7.43</v>
      </c>
      <c r="O36" s="16">
        <f t="shared" si="1"/>
        <v>4458</v>
      </c>
      <c r="P36" s="20"/>
      <c r="Q36" s="20"/>
      <c r="R36" s="30"/>
    </row>
    <row r="37" spans="1:19" x14ac:dyDescent="0.25">
      <c r="G37" s="46"/>
    </row>
    <row r="38" spans="1:19" x14ac:dyDescent="0.25">
      <c r="A38" s="89" t="s">
        <v>151</v>
      </c>
      <c r="B38" s="89"/>
      <c r="C38" s="89"/>
      <c r="D38" s="89"/>
      <c r="F38" s="89" t="s">
        <v>153</v>
      </c>
      <c r="G38" s="89"/>
      <c r="H38" s="89"/>
      <c r="I38" s="89"/>
    </row>
    <row r="39" spans="1:19" x14ac:dyDescent="0.25">
      <c r="A39" s="89" t="s">
        <v>152</v>
      </c>
      <c r="B39" s="89"/>
      <c r="C39" s="89"/>
      <c r="D39" s="89"/>
      <c r="F39" s="89" t="s">
        <v>154</v>
      </c>
      <c r="G39" s="89"/>
      <c r="H39" s="89"/>
      <c r="I39" s="89"/>
    </row>
    <row r="40" spans="1:19" x14ac:dyDescent="0.25">
      <c r="A40" s="90"/>
      <c r="B40" s="90"/>
      <c r="C40" s="90"/>
      <c r="D40" s="90"/>
    </row>
    <row r="41" spans="1:19" x14ac:dyDescent="0.25">
      <c r="A41" s="90"/>
      <c r="B41" s="90"/>
      <c r="C41" s="90"/>
      <c r="D41" s="90"/>
    </row>
  </sheetData>
  <mergeCells count="51">
    <mergeCell ref="F38:I38"/>
    <mergeCell ref="F39:I39"/>
    <mergeCell ref="A38:D38"/>
    <mergeCell ref="A39:D39"/>
    <mergeCell ref="B3:D3"/>
    <mergeCell ref="B11:D11"/>
    <mergeCell ref="B4:D4"/>
    <mergeCell ref="B5:D5"/>
    <mergeCell ref="B6:D6"/>
    <mergeCell ref="B7:D7"/>
    <mergeCell ref="B8:D8"/>
    <mergeCell ref="B9:D9"/>
    <mergeCell ref="B10:D10"/>
    <mergeCell ref="B23:D23"/>
    <mergeCell ref="B24:D24"/>
    <mergeCell ref="B25:D25"/>
    <mergeCell ref="P1:Q1"/>
    <mergeCell ref="B2:D2"/>
    <mergeCell ref="F2:G2"/>
    <mergeCell ref="H2:I2"/>
    <mergeCell ref="J2:K2"/>
    <mergeCell ref="N2:O2"/>
    <mergeCell ref="P2:Q2"/>
    <mergeCell ref="B1:D1"/>
    <mergeCell ref="F1:G1"/>
    <mergeCell ref="H1:I1"/>
    <mergeCell ref="J1:K1"/>
    <mergeCell ref="L1:M1"/>
    <mergeCell ref="N1:O1"/>
    <mergeCell ref="B22:D22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36:D36"/>
    <mergeCell ref="B27:D27"/>
    <mergeCell ref="B28:D28"/>
    <mergeCell ref="B35:D35"/>
    <mergeCell ref="B29:D29"/>
    <mergeCell ref="B30:D30"/>
    <mergeCell ref="B31:D31"/>
    <mergeCell ref="B32:D32"/>
    <mergeCell ref="B33:D33"/>
    <mergeCell ref="B34:D34"/>
  </mergeCells>
  <pageMargins left="0.7" right="0.7" top="0.25" bottom="0.25" header="0.05" footer="0.2"/>
  <pageSetup paperSize="5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N14" sqref="N14:O14"/>
    </sheetView>
  </sheetViews>
  <sheetFormatPr defaultRowHeight="15" x14ac:dyDescent="0.25"/>
  <cols>
    <col min="1" max="8" width="8.7109375" style="10"/>
    <col min="9" max="9" width="9.85546875" style="10" bestFit="1" customWidth="1"/>
    <col min="10" max="14" width="8.7109375" style="10"/>
    <col min="15" max="15" width="9.85546875" style="10" bestFit="1" customWidth="1"/>
    <col min="16" max="17" width="8.7109375" style="10"/>
  </cols>
  <sheetData>
    <row r="1" spans="1:18" x14ac:dyDescent="0.25">
      <c r="A1" s="11"/>
      <c r="B1" s="73"/>
      <c r="C1" s="73"/>
      <c r="D1" s="73"/>
      <c r="E1" s="11"/>
      <c r="F1" s="69" t="s">
        <v>7</v>
      </c>
      <c r="G1" s="69"/>
      <c r="H1" s="69" t="s">
        <v>8</v>
      </c>
      <c r="I1" s="69"/>
      <c r="J1" s="69" t="s">
        <v>9</v>
      </c>
      <c r="K1" s="69"/>
      <c r="L1" s="69" t="s">
        <v>10</v>
      </c>
      <c r="M1" s="69"/>
      <c r="N1" s="69" t="s">
        <v>11</v>
      </c>
      <c r="O1" s="69"/>
      <c r="P1" s="69"/>
      <c r="Q1" s="69"/>
    </row>
    <row r="2" spans="1:18" x14ac:dyDescent="0.25">
      <c r="A2" s="5"/>
      <c r="B2" s="84"/>
      <c r="C2" s="84"/>
      <c r="D2" s="84"/>
      <c r="E2" s="5"/>
      <c r="F2" s="70" t="str">
        <f>'BIDDERS 1 -5'!F9</f>
        <v xml:space="preserve">CHURCHFIELD </v>
      </c>
      <c r="G2" s="70"/>
      <c r="H2" s="71" t="s">
        <v>144</v>
      </c>
      <c r="I2" s="72"/>
      <c r="J2" s="70" t="s">
        <v>145</v>
      </c>
      <c r="K2" s="70"/>
      <c r="L2" s="6" t="s">
        <v>146</v>
      </c>
      <c r="M2" s="7"/>
      <c r="N2" s="70" t="s">
        <v>148</v>
      </c>
      <c r="O2" s="70"/>
      <c r="P2" s="70"/>
      <c r="Q2" s="70"/>
    </row>
    <row r="3" spans="1:18" x14ac:dyDescent="0.25">
      <c r="A3" s="8" t="s">
        <v>12</v>
      </c>
      <c r="B3" s="85" t="s">
        <v>13</v>
      </c>
      <c r="C3" s="85"/>
      <c r="D3" s="85"/>
      <c r="E3" s="8" t="s">
        <v>131</v>
      </c>
      <c r="F3" s="8" t="s">
        <v>14</v>
      </c>
      <c r="G3" s="8" t="s">
        <v>15</v>
      </c>
      <c r="H3" s="8" t="s">
        <v>14</v>
      </c>
      <c r="I3" s="8" t="s">
        <v>15</v>
      </c>
      <c r="J3" s="8" t="s">
        <v>14</v>
      </c>
      <c r="K3" s="8" t="s">
        <v>15</v>
      </c>
      <c r="L3" s="8" t="s">
        <v>14</v>
      </c>
      <c r="M3" s="9" t="s">
        <v>15</v>
      </c>
      <c r="N3" s="8" t="s">
        <v>14</v>
      </c>
      <c r="O3" s="8" t="s">
        <v>15</v>
      </c>
      <c r="P3" s="8" t="s">
        <v>14</v>
      </c>
      <c r="Q3" s="8" t="s">
        <v>15</v>
      </c>
    </row>
    <row r="4" spans="1:18" x14ac:dyDescent="0.25">
      <c r="A4" s="14">
        <v>59</v>
      </c>
      <c r="B4" s="51" t="s">
        <v>77</v>
      </c>
      <c r="C4" s="52"/>
      <c r="D4" s="53"/>
      <c r="E4" s="15">
        <v>600</v>
      </c>
      <c r="F4" s="17" t="s">
        <v>141</v>
      </c>
      <c r="G4" s="17" t="s">
        <v>142</v>
      </c>
      <c r="H4" s="27">
        <v>12.27</v>
      </c>
      <c r="I4" s="27">
        <f>H4*E4</f>
        <v>7362</v>
      </c>
      <c r="J4" s="17" t="s">
        <v>141</v>
      </c>
      <c r="K4" s="16" t="s">
        <v>142</v>
      </c>
      <c r="L4" s="17" t="s">
        <v>141</v>
      </c>
      <c r="M4" s="16" t="s">
        <v>142</v>
      </c>
      <c r="N4" s="16">
        <v>7.88</v>
      </c>
      <c r="O4" s="16">
        <f>N4*E4</f>
        <v>4728</v>
      </c>
      <c r="P4" s="16"/>
      <c r="Q4" s="20"/>
    </row>
    <row r="5" spans="1:18" x14ac:dyDescent="0.25">
      <c r="A5" s="14">
        <v>60</v>
      </c>
      <c r="B5" s="51" t="s">
        <v>78</v>
      </c>
      <c r="C5" s="52"/>
      <c r="D5" s="53"/>
      <c r="E5" s="15">
        <v>800</v>
      </c>
      <c r="F5" s="16">
        <v>26.3</v>
      </c>
      <c r="G5" s="16">
        <f>F5*E5</f>
        <v>21040</v>
      </c>
      <c r="H5" s="16">
        <v>22.32</v>
      </c>
      <c r="I5" s="16">
        <f t="shared" ref="I5:I13" si="0">H5*E5</f>
        <v>17856</v>
      </c>
      <c r="J5" s="17" t="s">
        <v>141</v>
      </c>
      <c r="K5" s="16" t="s">
        <v>142</v>
      </c>
      <c r="L5" s="17" t="s">
        <v>141</v>
      </c>
      <c r="M5" s="16" t="s">
        <v>142</v>
      </c>
      <c r="N5" s="27">
        <v>24</v>
      </c>
      <c r="O5" s="27">
        <f t="shared" ref="O5:O36" si="1">N5*E5</f>
        <v>19200</v>
      </c>
      <c r="P5" s="16"/>
      <c r="Q5" s="20"/>
    </row>
    <row r="6" spans="1:18" x14ac:dyDescent="0.25">
      <c r="A6" s="14">
        <v>61</v>
      </c>
      <c r="B6" s="51" t="s">
        <v>79</v>
      </c>
      <c r="C6" s="52"/>
      <c r="D6" s="53"/>
      <c r="E6" s="15">
        <v>500</v>
      </c>
      <c r="F6" s="17" t="s">
        <v>141</v>
      </c>
      <c r="G6" s="17" t="s">
        <v>142</v>
      </c>
      <c r="H6" s="16">
        <v>27.5</v>
      </c>
      <c r="I6" s="16">
        <f t="shared" si="0"/>
        <v>13750</v>
      </c>
      <c r="J6" s="37">
        <v>20</v>
      </c>
      <c r="K6" s="27">
        <f>J6*E6</f>
        <v>10000</v>
      </c>
      <c r="L6" s="17" t="s">
        <v>141</v>
      </c>
      <c r="M6" s="16" t="s">
        <v>142</v>
      </c>
      <c r="N6" s="16">
        <v>25.57</v>
      </c>
      <c r="O6" s="16">
        <f t="shared" si="1"/>
        <v>12785</v>
      </c>
      <c r="P6" s="16"/>
      <c r="Q6" s="20"/>
    </row>
    <row r="7" spans="1:18" x14ac:dyDescent="0.25">
      <c r="A7" s="14">
        <v>62</v>
      </c>
      <c r="B7" s="82" t="s">
        <v>80</v>
      </c>
      <c r="C7" s="82"/>
      <c r="D7" s="82"/>
      <c r="E7" s="12">
        <v>700</v>
      </c>
      <c r="F7" s="17" t="s">
        <v>141</v>
      </c>
      <c r="G7" s="17" t="s">
        <v>142</v>
      </c>
      <c r="H7" s="20">
        <v>27.43</v>
      </c>
      <c r="I7" s="16">
        <f t="shared" si="0"/>
        <v>19201</v>
      </c>
      <c r="J7" s="38">
        <v>20</v>
      </c>
      <c r="K7" s="27">
        <f>J7*E7</f>
        <v>14000</v>
      </c>
      <c r="L7" s="17" t="s">
        <v>141</v>
      </c>
      <c r="M7" s="16" t="s">
        <v>142</v>
      </c>
      <c r="N7" s="20">
        <v>24.71</v>
      </c>
      <c r="O7" s="16">
        <f t="shared" si="1"/>
        <v>17297</v>
      </c>
      <c r="P7" s="20"/>
      <c r="Q7" s="20"/>
    </row>
    <row r="8" spans="1:18" x14ac:dyDescent="0.25">
      <c r="A8" s="14">
        <v>63</v>
      </c>
      <c r="B8" s="83" t="s">
        <v>81</v>
      </c>
      <c r="C8" s="83"/>
      <c r="D8" s="83"/>
      <c r="E8" s="12">
        <v>600</v>
      </c>
      <c r="F8" s="17" t="s">
        <v>141</v>
      </c>
      <c r="G8" s="17" t="s">
        <v>142</v>
      </c>
      <c r="H8" s="33">
        <v>31.35</v>
      </c>
      <c r="I8" s="27">
        <f t="shared" si="0"/>
        <v>18810</v>
      </c>
      <c r="J8" s="17" t="s">
        <v>141</v>
      </c>
      <c r="K8" s="16" t="s">
        <v>142</v>
      </c>
      <c r="L8" s="17" t="s">
        <v>141</v>
      </c>
      <c r="M8" s="16" t="s">
        <v>142</v>
      </c>
      <c r="N8" s="20">
        <v>40.61</v>
      </c>
      <c r="O8" s="16">
        <f t="shared" si="1"/>
        <v>24366</v>
      </c>
      <c r="P8" s="20"/>
      <c r="Q8" s="20"/>
    </row>
    <row r="9" spans="1:18" x14ac:dyDescent="0.25">
      <c r="A9" s="14">
        <v>64</v>
      </c>
      <c r="B9" s="82" t="s">
        <v>82</v>
      </c>
      <c r="C9" s="82"/>
      <c r="D9" s="82"/>
      <c r="E9" s="12">
        <v>700</v>
      </c>
      <c r="F9" s="17" t="s">
        <v>141</v>
      </c>
      <c r="G9" s="17" t="s">
        <v>142</v>
      </c>
      <c r="H9" s="33">
        <v>12.94</v>
      </c>
      <c r="I9" s="27">
        <f t="shared" si="0"/>
        <v>9058</v>
      </c>
      <c r="J9" s="17" t="s">
        <v>141</v>
      </c>
      <c r="K9" s="16" t="s">
        <v>142</v>
      </c>
      <c r="L9" s="17" t="s">
        <v>141</v>
      </c>
      <c r="M9" s="16" t="s">
        <v>142</v>
      </c>
      <c r="N9" s="20">
        <v>14.5</v>
      </c>
      <c r="O9" s="16">
        <f t="shared" si="1"/>
        <v>10150</v>
      </c>
      <c r="P9" s="20"/>
      <c r="Q9" s="20"/>
    </row>
    <row r="10" spans="1:18" x14ac:dyDescent="0.25">
      <c r="A10" s="14">
        <v>65</v>
      </c>
      <c r="B10" s="82" t="s">
        <v>83</v>
      </c>
      <c r="C10" s="82"/>
      <c r="D10" s="82"/>
      <c r="E10" s="12">
        <v>800</v>
      </c>
      <c r="F10" s="17" t="s">
        <v>141</v>
      </c>
      <c r="G10" s="17" t="s">
        <v>142</v>
      </c>
      <c r="H10" s="20">
        <v>33.42</v>
      </c>
      <c r="I10" s="16">
        <f t="shared" si="0"/>
        <v>26736</v>
      </c>
      <c r="J10" s="17" t="s">
        <v>141</v>
      </c>
      <c r="K10" s="16" t="s">
        <v>142</v>
      </c>
      <c r="L10" s="17" t="s">
        <v>141</v>
      </c>
      <c r="M10" s="16" t="s">
        <v>142</v>
      </c>
      <c r="N10" s="33">
        <v>30.82</v>
      </c>
      <c r="O10" s="27">
        <f t="shared" si="1"/>
        <v>24656</v>
      </c>
      <c r="P10" s="20"/>
      <c r="Q10" s="20"/>
    </row>
    <row r="11" spans="1:18" x14ac:dyDescent="0.25">
      <c r="A11" s="14">
        <v>66</v>
      </c>
      <c r="B11" s="82" t="s">
        <v>84</v>
      </c>
      <c r="C11" s="82"/>
      <c r="D11" s="82"/>
      <c r="E11" s="12">
        <v>850</v>
      </c>
      <c r="F11" s="17" t="s">
        <v>141</v>
      </c>
      <c r="G11" s="17" t="s">
        <v>142</v>
      </c>
      <c r="H11" s="20">
        <v>32.159999999999997</v>
      </c>
      <c r="I11" s="16">
        <f t="shared" si="0"/>
        <v>27335.999999999996</v>
      </c>
      <c r="J11" s="17" t="s">
        <v>141</v>
      </c>
      <c r="K11" s="16" t="s">
        <v>142</v>
      </c>
      <c r="L11" s="17" t="s">
        <v>141</v>
      </c>
      <c r="M11" s="16" t="s">
        <v>142</v>
      </c>
      <c r="N11" s="33">
        <v>17.649999999999999</v>
      </c>
      <c r="O11" s="27">
        <f t="shared" si="1"/>
        <v>15002.499999999998</v>
      </c>
      <c r="P11" s="20"/>
      <c r="Q11" s="20"/>
    </row>
    <row r="12" spans="1:18" x14ac:dyDescent="0.25">
      <c r="A12" s="14">
        <v>67</v>
      </c>
      <c r="B12" s="82" t="s">
        <v>85</v>
      </c>
      <c r="C12" s="82"/>
      <c r="D12" s="82"/>
      <c r="E12" s="12">
        <v>600</v>
      </c>
      <c r="F12" s="17" t="s">
        <v>141</v>
      </c>
      <c r="G12" s="17" t="s">
        <v>142</v>
      </c>
      <c r="H12" s="20">
        <v>18.57</v>
      </c>
      <c r="I12" s="16">
        <f t="shared" si="0"/>
        <v>11142</v>
      </c>
      <c r="J12" s="17" t="s">
        <v>141</v>
      </c>
      <c r="K12" s="16" t="s">
        <v>142</v>
      </c>
      <c r="L12" s="17" t="s">
        <v>141</v>
      </c>
      <c r="M12" s="16" t="s">
        <v>142</v>
      </c>
      <c r="N12" s="33">
        <v>24.72</v>
      </c>
      <c r="O12" s="27">
        <f t="shared" si="1"/>
        <v>14832</v>
      </c>
      <c r="P12" s="20"/>
      <c r="Q12" s="20"/>
    </row>
    <row r="13" spans="1:18" x14ac:dyDescent="0.25">
      <c r="A13" s="14">
        <v>68</v>
      </c>
      <c r="B13" s="82" t="s">
        <v>86</v>
      </c>
      <c r="C13" s="82"/>
      <c r="D13" s="82"/>
      <c r="E13" s="12">
        <v>900</v>
      </c>
      <c r="F13" s="17" t="s">
        <v>141</v>
      </c>
      <c r="G13" s="17" t="s">
        <v>142</v>
      </c>
      <c r="H13" s="20">
        <v>26.64</v>
      </c>
      <c r="I13" s="16">
        <f t="shared" si="0"/>
        <v>23976</v>
      </c>
      <c r="J13" s="17" t="s">
        <v>141</v>
      </c>
      <c r="K13" s="16" t="s">
        <v>142</v>
      </c>
      <c r="L13" s="17" t="s">
        <v>141</v>
      </c>
      <c r="M13" s="16" t="s">
        <v>142</v>
      </c>
      <c r="N13" s="33">
        <v>23.63</v>
      </c>
      <c r="O13" s="27">
        <f t="shared" si="1"/>
        <v>21267</v>
      </c>
      <c r="P13" s="20"/>
      <c r="Q13" s="20"/>
    </row>
    <row r="14" spans="1:18" x14ac:dyDescent="0.25">
      <c r="A14" s="14">
        <v>69</v>
      </c>
      <c r="B14" s="82" t="s">
        <v>87</v>
      </c>
      <c r="C14" s="82"/>
      <c r="D14" s="82"/>
      <c r="E14" s="12">
        <v>1000</v>
      </c>
      <c r="F14" s="17" t="s">
        <v>141</v>
      </c>
      <c r="G14" s="17" t="s">
        <v>142</v>
      </c>
      <c r="H14" s="20" t="s">
        <v>141</v>
      </c>
      <c r="I14" s="16" t="s">
        <v>142</v>
      </c>
      <c r="J14" s="17" t="s">
        <v>141</v>
      </c>
      <c r="K14" s="16" t="s">
        <v>142</v>
      </c>
      <c r="L14" s="17" t="s">
        <v>141</v>
      </c>
      <c r="M14" s="16" t="s">
        <v>142</v>
      </c>
      <c r="N14" s="43" t="s">
        <v>141</v>
      </c>
      <c r="O14" s="17" t="s">
        <v>142</v>
      </c>
      <c r="P14" s="20"/>
      <c r="Q14" s="20"/>
    </row>
    <row r="15" spans="1:18" x14ac:dyDescent="0.25">
      <c r="A15" s="14">
        <v>70</v>
      </c>
      <c r="B15" s="51" t="s">
        <v>137</v>
      </c>
      <c r="C15" s="52"/>
      <c r="D15" s="53"/>
      <c r="E15" s="35">
        <v>1050</v>
      </c>
      <c r="F15" s="17" t="s">
        <v>141</v>
      </c>
      <c r="G15" s="17" t="s">
        <v>142</v>
      </c>
      <c r="H15" s="33">
        <v>27.65</v>
      </c>
      <c r="I15" s="27">
        <f>E15*H15</f>
        <v>29032.5</v>
      </c>
      <c r="J15" s="17" t="s">
        <v>141</v>
      </c>
      <c r="K15" s="16" t="s">
        <v>142</v>
      </c>
      <c r="L15" s="17" t="s">
        <v>141</v>
      </c>
      <c r="M15" s="16" t="s">
        <v>142</v>
      </c>
      <c r="N15" s="20">
        <v>32.659999999999997</v>
      </c>
      <c r="O15" s="16">
        <f t="shared" si="1"/>
        <v>34293</v>
      </c>
      <c r="P15" s="20"/>
      <c r="Q15" s="20"/>
    </row>
    <row r="16" spans="1:18" x14ac:dyDescent="0.25">
      <c r="A16" s="14">
        <v>71</v>
      </c>
      <c r="B16" s="82" t="s">
        <v>88</v>
      </c>
      <c r="C16" s="82"/>
      <c r="D16" s="82"/>
      <c r="E16" s="12">
        <v>800</v>
      </c>
      <c r="F16" s="17" t="s">
        <v>141</v>
      </c>
      <c r="G16" s="17" t="s">
        <v>142</v>
      </c>
      <c r="H16" s="25">
        <v>19.55</v>
      </c>
      <c r="I16" s="16">
        <f>H16*E16</f>
        <v>15640</v>
      </c>
      <c r="J16" s="17" t="s">
        <v>141</v>
      </c>
      <c r="K16" s="16" t="s">
        <v>142</v>
      </c>
      <c r="L16" s="17" t="s">
        <v>141</v>
      </c>
      <c r="M16" s="16" t="s">
        <v>142</v>
      </c>
      <c r="N16" s="33">
        <v>13.65</v>
      </c>
      <c r="O16" s="27">
        <f t="shared" si="1"/>
        <v>10920</v>
      </c>
      <c r="P16" s="20"/>
      <c r="Q16" s="20"/>
      <c r="R16" s="30"/>
    </row>
    <row r="17" spans="1:17" x14ac:dyDescent="0.25">
      <c r="A17" s="14">
        <v>72</v>
      </c>
      <c r="B17" s="82" t="s">
        <v>89</v>
      </c>
      <c r="C17" s="82"/>
      <c r="D17" s="82"/>
      <c r="E17" s="12">
        <v>1050</v>
      </c>
      <c r="F17" s="17" t="s">
        <v>141</v>
      </c>
      <c r="G17" s="17" t="s">
        <v>142</v>
      </c>
      <c r="H17" s="25">
        <v>31.8</v>
      </c>
      <c r="I17" s="16">
        <f t="shared" ref="I17:I36" si="2">H17*E17</f>
        <v>33390</v>
      </c>
      <c r="J17" s="17" t="s">
        <v>141</v>
      </c>
      <c r="K17" s="16" t="s">
        <v>142</v>
      </c>
      <c r="L17" s="17" t="s">
        <v>141</v>
      </c>
      <c r="M17" s="16" t="s">
        <v>142</v>
      </c>
      <c r="N17" s="33">
        <v>27.8</v>
      </c>
      <c r="O17" s="27">
        <f t="shared" si="1"/>
        <v>29190</v>
      </c>
      <c r="P17" s="20"/>
      <c r="Q17" s="20"/>
    </row>
    <row r="18" spans="1:17" x14ac:dyDescent="0.25">
      <c r="A18" s="14">
        <v>73</v>
      </c>
      <c r="B18" s="51" t="s">
        <v>132</v>
      </c>
      <c r="C18" s="52"/>
      <c r="D18" s="53"/>
      <c r="E18" s="19">
        <v>1100</v>
      </c>
      <c r="F18" s="16">
        <v>25.5</v>
      </c>
      <c r="G18" s="16">
        <f>F18*E18</f>
        <v>28050</v>
      </c>
      <c r="H18" s="29">
        <v>18.5</v>
      </c>
      <c r="I18" s="27">
        <f t="shared" si="2"/>
        <v>20350</v>
      </c>
      <c r="J18" s="17" t="s">
        <v>141</v>
      </c>
      <c r="K18" s="16" t="s">
        <v>142</v>
      </c>
      <c r="L18" s="17" t="s">
        <v>141</v>
      </c>
      <c r="M18" s="16" t="s">
        <v>142</v>
      </c>
      <c r="N18" s="16">
        <v>23.41</v>
      </c>
      <c r="O18" s="16">
        <f t="shared" si="1"/>
        <v>25751</v>
      </c>
      <c r="P18" s="20"/>
      <c r="Q18" s="20"/>
    </row>
    <row r="19" spans="1:17" x14ac:dyDescent="0.25">
      <c r="A19" s="14">
        <v>74</v>
      </c>
      <c r="B19" s="51" t="s">
        <v>90</v>
      </c>
      <c r="C19" s="52"/>
      <c r="D19" s="53"/>
      <c r="E19" s="19">
        <v>320</v>
      </c>
      <c r="F19" s="17" t="s">
        <v>141</v>
      </c>
      <c r="G19" s="17" t="s">
        <v>142</v>
      </c>
      <c r="H19" s="29">
        <v>31.09</v>
      </c>
      <c r="I19" s="27">
        <f t="shared" si="2"/>
        <v>9948.7999999999993</v>
      </c>
      <c r="J19" s="17" t="s">
        <v>141</v>
      </c>
      <c r="K19" s="16" t="s">
        <v>142</v>
      </c>
      <c r="L19" s="17" t="s">
        <v>141</v>
      </c>
      <c r="M19" s="16" t="s">
        <v>142</v>
      </c>
      <c r="N19" s="16">
        <v>41.19</v>
      </c>
      <c r="O19" s="16">
        <f t="shared" si="1"/>
        <v>13180.8</v>
      </c>
      <c r="P19" s="20"/>
      <c r="Q19" s="20"/>
    </row>
    <row r="20" spans="1:17" x14ac:dyDescent="0.25">
      <c r="A20" s="14">
        <v>75</v>
      </c>
      <c r="B20" s="51" t="s">
        <v>91</v>
      </c>
      <c r="C20" s="52"/>
      <c r="D20" s="53"/>
      <c r="E20" s="19">
        <v>700</v>
      </c>
      <c r="F20" s="17" t="s">
        <v>141</v>
      </c>
      <c r="G20" s="17" t="s">
        <v>142</v>
      </c>
      <c r="H20" s="29">
        <v>65.77</v>
      </c>
      <c r="I20" s="27">
        <f t="shared" si="2"/>
        <v>46039</v>
      </c>
      <c r="J20" s="17" t="s">
        <v>141</v>
      </c>
      <c r="K20" s="16" t="s">
        <v>142</v>
      </c>
      <c r="L20" s="17" t="s">
        <v>141</v>
      </c>
      <c r="M20" s="16" t="s">
        <v>142</v>
      </c>
      <c r="N20" s="16">
        <v>66.2</v>
      </c>
      <c r="O20" s="16">
        <f t="shared" si="1"/>
        <v>46340</v>
      </c>
      <c r="P20" s="20"/>
      <c r="Q20" s="20"/>
    </row>
    <row r="21" spans="1:17" x14ac:dyDescent="0.25">
      <c r="A21" s="14">
        <v>76</v>
      </c>
      <c r="B21" s="51" t="s">
        <v>92</v>
      </c>
      <c r="C21" s="52"/>
      <c r="D21" s="53"/>
      <c r="E21" s="19">
        <v>1000</v>
      </c>
      <c r="F21" s="17" t="s">
        <v>141</v>
      </c>
      <c r="G21" s="17" t="s">
        <v>142</v>
      </c>
      <c r="H21" s="29">
        <v>46.1</v>
      </c>
      <c r="I21" s="27">
        <f t="shared" si="2"/>
        <v>46100</v>
      </c>
      <c r="J21" s="17" t="s">
        <v>141</v>
      </c>
      <c r="K21" s="16" t="s">
        <v>142</v>
      </c>
      <c r="L21" s="17" t="s">
        <v>141</v>
      </c>
      <c r="M21" s="16" t="s">
        <v>142</v>
      </c>
      <c r="N21" s="16">
        <v>46.67</v>
      </c>
      <c r="O21" s="16">
        <f t="shared" si="1"/>
        <v>46670</v>
      </c>
      <c r="P21" s="20"/>
      <c r="Q21" s="20"/>
    </row>
    <row r="22" spans="1:17" x14ac:dyDescent="0.25">
      <c r="A22" s="14">
        <v>77</v>
      </c>
      <c r="B22" s="51" t="s">
        <v>93</v>
      </c>
      <c r="C22" s="52"/>
      <c r="D22" s="53"/>
      <c r="E22" s="19">
        <v>800</v>
      </c>
      <c r="F22" s="17" t="s">
        <v>141</v>
      </c>
      <c r="G22" s="17" t="s">
        <v>142</v>
      </c>
      <c r="H22" s="21">
        <v>69.010000000000005</v>
      </c>
      <c r="I22" s="16">
        <f t="shared" si="2"/>
        <v>55208.000000000007</v>
      </c>
      <c r="J22" s="17" t="s">
        <v>141</v>
      </c>
      <c r="K22" s="16" t="s">
        <v>142</v>
      </c>
      <c r="L22" s="17" t="s">
        <v>141</v>
      </c>
      <c r="M22" s="16" t="s">
        <v>142</v>
      </c>
      <c r="N22" s="27">
        <v>68.599999999999994</v>
      </c>
      <c r="O22" s="27">
        <f t="shared" si="1"/>
        <v>54879.999999999993</v>
      </c>
      <c r="P22" s="20"/>
      <c r="Q22" s="20"/>
    </row>
    <row r="23" spans="1:17" x14ac:dyDescent="0.25">
      <c r="A23" s="14">
        <v>78</v>
      </c>
      <c r="B23" s="51" t="s">
        <v>94</v>
      </c>
      <c r="C23" s="52"/>
      <c r="D23" s="53"/>
      <c r="E23" s="19">
        <v>1200</v>
      </c>
      <c r="F23" s="17" t="s">
        <v>141</v>
      </c>
      <c r="G23" s="17" t="s">
        <v>142</v>
      </c>
      <c r="H23" s="31">
        <v>53.25</v>
      </c>
      <c r="I23" s="27">
        <f t="shared" si="2"/>
        <v>63900</v>
      </c>
      <c r="J23" s="17" t="s">
        <v>141</v>
      </c>
      <c r="K23" s="16" t="s">
        <v>142</v>
      </c>
      <c r="L23" s="17" t="s">
        <v>141</v>
      </c>
      <c r="M23" s="16" t="s">
        <v>142</v>
      </c>
      <c r="N23" s="16">
        <v>53.83</v>
      </c>
      <c r="O23" s="16">
        <f t="shared" si="1"/>
        <v>64596</v>
      </c>
      <c r="P23" s="20"/>
      <c r="Q23" s="20"/>
    </row>
    <row r="24" spans="1:17" x14ac:dyDescent="0.25">
      <c r="A24" s="14">
        <v>79</v>
      </c>
      <c r="B24" s="51" t="s">
        <v>95</v>
      </c>
      <c r="C24" s="52"/>
      <c r="D24" s="53"/>
      <c r="E24" s="19">
        <v>700</v>
      </c>
      <c r="F24" s="17" t="s">
        <v>141</v>
      </c>
      <c r="G24" s="17" t="s">
        <v>142</v>
      </c>
      <c r="H24" s="29">
        <v>65.900000000000006</v>
      </c>
      <c r="I24" s="27">
        <f t="shared" si="2"/>
        <v>46130.000000000007</v>
      </c>
      <c r="J24" s="17" t="s">
        <v>141</v>
      </c>
      <c r="K24" s="16" t="s">
        <v>142</v>
      </c>
      <c r="L24" s="17" t="s">
        <v>141</v>
      </c>
      <c r="M24" s="16" t="s">
        <v>142</v>
      </c>
      <c r="N24" s="16">
        <v>66.13</v>
      </c>
      <c r="O24" s="16">
        <f t="shared" si="1"/>
        <v>46291</v>
      </c>
      <c r="P24" s="20"/>
      <c r="Q24" s="20"/>
    </row>
    <row r="25" spans="1:17" x14ac:dyDescent="0.25">
      <c r="A25" s="14">
        <v>80</v>
      </c>
      <c r="B25" s="51" t="s">
        <v>96</v>
      </c>
      <c r="C25" s="52"/>
      <c r="D25" s="53"/>
      <c r="E25" s="15">
        <v>300</v>
      </c>
      <c r="F25" s="17" t="s">
        <v>141</v>
      </c>
      <c r="G25" s="17" t="s">
        <v>142</v>
      </c>
      <c r="H25" s="31">
        <v>58.2</v>
      </c>
      <c r="I25" s="27">
        <f t="shared" si="2"/>
        <v>17460</v>
      </c>
      <c r="J25" s="17" t="s">
        <v>141</v>
      </c>
      <c r="K25" s="16" t="s">
        <v>142</v>
      </c>
      <c r="L25" s="17" t="s">
        <v>141</v>
      </c>
      <c r="M25" s="16" t="s">
        <v>142</v>
      </c>
      <c r="N25" s="16">
        <v>68.44</v>
      </c>
      <c r="O25" s="16">
        <f t="shared" si="1"/>
        <v>20532</v>
      </c>
      <c r="P25" s="20"/>
      <c r="Q25" s="20"/>
    </row>
    <row r="26" spans="1:17" x14ac:dyDescent="0.25">
      <c r="A26" s="14">
        <v>81</v>
      </c>
      <c r="B26" s="51" t="s">
        <v>97</v>
      </c>
      <c r="C26" s="52"/>
      <c r="D26" s="53"/>
      <c r="E26" s="15">
        <v>900</v>
      </c>
      <c r="F26" s="17" t="s">
        <v>141</v>
      </c>
      <c r="G26" s="17" t="s">
        <v>142</v>
      </c>
      <c r="H26" s="29">
        <v>69.97</v>
      </c>
      <c r="I26" s="27">
        <f t="shared" si="2"/>
        <v>62973</v>
      </c>
      <c r="J26" s="17" t="s">
        <v>141</v>
      </c>
      <c r="K26" s="16" t="s">
        <v>142</v>
      </c>
      <c r="L26" s="17" t="s">
        <v>141</v>
      </c>
      <c r="M26" s="16" t="s">
        <v>142</v>
      </c>
      <c r="N26" s="16">
        <v>72.23</v>
      </c>
      <c r="O26" s="16">
        <f t="shared" si="1"/>
        <v>65007</v>
      </c>
      <c r="P26" s="20"/>
      <c r="Q26" s="20"/>
    </row>
    <row r="27" spans="1:17" x14ac:dyDescent="0.25">
      <c r="A27" s="14">
        <v>82</v>
      </c>
      <c r="B27" s="51" t="s">
        <v>98</v>
      </c>
      <c r="C27" s="52"/>
      <c r="D27" s="53"/>
      <c r="E27" s="15">
        <v>2000</v>
      </c>
      <c r="F27" s="17" t="s">
        <v>141</v>
      </c>
      <c r="G27" s="17" t="s">
        <v>142</v>
      </c>
      <c r="H27" s="31">
        <v>53.85</v>
      </c>
      <c r="I27" s="27">
        <f t="shared" si="2"/>
        <v>107700</v>
      </c>
      <c r="J27" s="17" t="s">
        <v>141</v>
      </c>
      <c r="K27" s="16" t="s">
        <v>142</v>
      </c>
      <c r="L27" s="17" t="s">
        <v>141</v>
      </c>
      <c r="M27" s="16" t="s">
        <v>142</v>
      </c>
      <c r="N27" s="16">
        <v>54.38</v>
      </c>
      <c r="O27" s="16">
        <f t="shared" si="1"/>
        <v>108760</v>
      </c>
      <c r="P27" s="20"/>
      <c r="Q27" s="20"/>
    </row>
    <row r="28" spans="1:17" x14ac:dyDescent="0.25">
      <c r="A28" s="14">
        <v>83</v>
      </c>
      <c r="B28" s="51" t="s">
        <v>138</v>
      </c>
      <c r="C28" s="52"/>
      <c r="D28" s="53"/>
      <c r="E28" s="15">
        <v>300</v>
      </c>
      <c r="F28" s="17" t="s">
        <v>141</v>
      </c>
      <c r="G28" s="17" t="s">
        <v>142</v>
      </c>
      <c r="H28" s="22">
        <v>56.95</v>
      </c>
      <c r="I28" s="16">
        <f t="shared" si="2"/>
        <v>17085</v>
      </c>
      <c r="J28" s="17" t="s">
        <v>141</v>
      </c>
      <c r="K28" s="16" t="s">
        <v>142</v>
      </c>
      <c r="L28" s="17" t="s">
        <v>141</v>
      </c>
      <c r="M28" s="16" t="s">
        <v>142</v>
      </c>
      <c r="N28" s="27">
        <v>62.39</v>
      </c>
      <c r="O28" s="27">
        <f t="shared" si="1"/>
        <v>18717</v>
      </c>
      <c r="P28" s="20"/>
      <c r="Q28" s="20"/>
    </row>
    <row r="29" spans="1:17" x14ac:dyDescent="0.25">
      <c r="A29" s="14">
        <v>84</v>
      </c>
      <c r="B29" s="51" t="s">
        <v>99</v>
      </c>
      <c r="C29" s="52"/>
      <c r="D29" s="53"/>
      <c r="E29" s="15">
        <v>200</v>
      </c>
      <c r="F29" s="17" t="s">
        <v>141</v>
      </c>
      <c r="G29" s="17" t="s">
        <v>142</v>
      </c>
      <c r="H29" s="21">
        <v>30.07</v>
      </c>
      <c r="I29" s="16">
        <f t="shared" si="2"/>
        <v>6014</v>
      </c>
      <c r="J29" s="17" t="s">
        <v>141</v>
      </c>
      <c r="K29" s="16" t="s">
        <v>142</v>
      </c>
      <c r="L29" s="17" t="s">
        <v>141</v>
      </c>
      <c r="M29" s="16" t="s">
        <v>142</v>
      </c>
      <c r="N29" s="27">
        <v>26.65</v>
      </c>
      <c r="O29" s="27">
        <f t="shared" si="1"/>
        <v>5330</v>
      </c>
      <c r="P29" s="20"/>
      <c r="Q29" s="20"/>
    </row>
    <row r="30" spans="1:17" x14ac:dyDescent="0.25">
      <c r="A30" s="14">
        <v>85</v>
      </c>
      <c r="B30" s="86" t="s">
        <v>100</v>
      </c>
      <c r="C30" s="87"/>
      <c r="D30" s="88"/>
      <c r="E30" s="15">
        <v>200</v>
      </c>
      <c r="F30" s="17" t="s">
        <v>141</v>
      </c>
      <c r="G30" s="17" t="s">
        <v>142</v>
      </c>
      <c r="H30" s="29">
        <v>34.68</v>
      </c>
      <c r="I30" s="27">
        <f t="shared" si="2"/>
        <v>6936</v>
      </c>
      <c r="J30" s="17" t="s">
        <v>141</v>
      </c>
      <c r="K30" s="16" t="s">
        <v>142</v>
      </c>
      <c r="L30" s="17" t="s">
        <v>141</v>
      </c>
      <c r="M30" s="16" t="s">
        <v>142</v>
      </c>
      <c r="N30" s="16">
        <v>43.64</v>
      </c>
      <c r="O30" s="16">
        <f t="shared" si="1"/>
        <v>8728</v>
      </c>
      <c r="P30" s="20"/>
      <c r="Q30" s="20"/>
    </row>
    <row r="31" spans="1:17" x14ac:dyDescent="0.25">
      <c r="A31" s="14">
        <v>86</v>
      </c>
      <c r="B31" s="51" t="s">
        <v>101</v>
      </c>
      <c r="C31" s="52"/>
      <c r="D31" s="53"/>
      <c r="E31" s="15">
        <v>800</v>
      </c>
      <c r="F31" s="17" t="s">
        <v>141</v>
      </c>
      <c r="G31" s="17" t="s">
        <v>142</v>
      </c>
      <c r="H31" s="24">
        <f>75040/800</f>
        <v>93.8</v>
      </c>
      <c r="I31" s="16">
        <f t="shared" si="2"/>
        <v>75040</v>
      </c>
      <c r="J31" s="17" t="s">
        <v>141</v>
      </c>
      <c r="K31" s="16" t="s">
        <v>142</v>
      </c>
      <c r="L31" s="17" t="s">
        <v>141</v>
      </c>
      <c r="M31" s="16" t="s">
        <v>142</v>
      </c>
      <c r="N31" s="36">
        <f>61128/800</f>
        <v>76.41</v>
      </c>
      <c r="O31" s="27">
        <f t="shared" si="1"/>
        <v>61128</v>
      </c>
      <c r="P31" s="20"/>
      <c r="Q31" s="20"/>
    </row>
    <row r="32" spans="1:17" x14ac:dyDescent="0.25">
      <c r="A32" s="14">
        <v>87</v>
      </c>
      <c r="B32" s="51" t="s">
        <v>102</v>
      </c>
      <c r="C32" s="52"/>
      <c r="D32" s="53"/>
      <c r="E32" s="15">
        <v>500</v>
      </c>
      <c r="F32" s="17" t="s">
        <v>141</v>
      </c>
      <c r="G32" s="17" t="s">
        <v>142</v>
      </c>
      <c r="H32" s="16">
        <v>30.24</v>
      </c>
      <c r="I32" s="16">
        <f t="shared" si="2"/>
        <v>15120</v>
      </c>
      <c r="J32" s="17" t="s">
        <v>141</v>
      </c>
      <c r="K32" s="16" t="s">
        <v>142</v>
      </c>
      <c r="L32" s="17" t="s">
        <v>141</v>
      </c>
      <c r="M32" s="16" t="s">
        <v>142</v>
      </c>
      <c r="N32" s="27">
        <v>28.68</v>
      </c>
      <c r="O32" s="27">
        <f t="shared" si="1"/>
        <v>14340</v>
      </c>
      <c r="P32" s="20"/>
      <c r="Q32" s="20"/>
    </row>
    <row r="33" spans="1:17" x14ac:dyDescent="0.25">
      <c r="A33" s="14">
        <v>88</v>
      </c>
      <c r="B33" s="51" t="s">
        <v>103</v>
      </c>
      <c r="C33" s="52"/>
      <c r="D33" s="53"/>
      <c r="E33" s="15">
        <v>600</v>
      </c>
      <c r="F33" s="17" t="s">
        <v>141</v>
      </c>
      <c r="G33" s="17" t="s">
        <v>142</v>
      </c>
      <c r="H33" s="27">
        <v>26.47</v>
      </c>
      <c r="I33" s="27">
        <f t="shared" si="2"/>
        <v>15882</v>
      </c>
      <c r="J33" s="17" t="s">
        <v>141</v>
      </c>
      <c r="K33" s="16" t="s">
        <v>142</v>
      </c>
      <c r="L33" s="17" t="s">
        <v>141</v>
      </c>
      <c r="M33" s="16" t="s">
        <v>142</v>
      </c>
      <c r="N33" s="16">
        <v>32.14</v>
      </c>
      <c r="O33" s="16">
        <f t="shared" si="1"/>
        <v>19284</v>
      </c>
      <c r="P33" s="20"/>
      <c r="Q33" s="20"/>
    </row>
    <row r="34" spans="1:17" x14ac:dyDescent="0.25">
      <c r="A34" s="14">
        <v>89</v>
      </c>
      <c r="B34" s="51" t="s">
        <v>104</v>
      </c>
      <c r="C34" s="52"/>
      <c r="D34" s="53"/>
      <c r="E34" s="15">
        <v>500</v>
      </c>
      <c r="F34" s="17" t="s">
        <v>141</v>
      </c>
      <c r="G34" s="17" t="s">
        <v>142</v>
      </c>
      <c r="H34" s="27">
        <v>76.56</v>
      </c>
      <c r="I34" s="27">
        <f t="shared" si="2"/>
        <v>38280</v>
      </c>
      <c r="J34" s="17" t="s">
        <v>141</v>
      </c>
      <c r="K34" s="16" t="s">
        <v>142</v>
      </c>
      <c r="L34" s="17" t="s">
        <v>141</v>
      </c>
      <c r="M34" s="16" t="s">
        <v>142</v>
      </c>
      <c r="N34" s="16">
        <v>77.22</v>
      </c>
      <c r="O34" s="16">
        <f t="shared" si="1"/>
        <v>38610</v>
      </c>
      <c r="P34" s="16"/>
      <c r="Q34" s="20"/>
    </row>
    <row r="35" spans="1:17" x14ac:dyDescent="0.25">
      <c r="A35" s="14">
        <v>90</v>
      </c>
      <c r="B35" s="51" t="s">
        <v>106</v>
      </c>
      <c r="C35" s="52"/>
      <c r="D35" s="53"/>
      <c r="E35" s="15">
        <v>300</v>
      </c>
      <c r="F35" s="17" t="s">
        <v>141</v>
      </c>
      <c r="G35" s="17" t="s">
        <v>142</v>
      </c>
      <c r="H35" s="16">
        <v>24.04</v>
      </c>
      <c r="I35" s="16">
        <f t="shared" si="2"/>
        <v>7212</v>
      </c>
      <c r="J35" s="27">
        <v>18</v>
      </c>
      <c r="K35" s="27">
        <f t="shared" ref="K35:K36" si="3">J35*E35</f>
        <v>5400</v>
      </c>
      <c r="L35" s="17" t="s">
        <v>141</v>
      </c>
      <c r="M35" s="16" t="s">
        <v>142</v>
      </c>
      <c r="N35" s="16">
        <v>21.44</v>
      </c>
      <c r="O35" s="16">
        <f t="shared" si="1"/>
        <v>6432</v>
      </c>
      <c r="P35" s="16"/>
      <c r="Q35" s="20"/>
    </row>
    <row r="36" spans="1:17" x14ac:dyDescent="0.25">
      <c r="A36" s="14">
        <v>91</v>
      </c>
      <c r="B36" s="51" t="s">
        <v>105</v>
      </c>
      <c r="C36" s="52"/>
      <c r="D36" s="53"/>
      <c r="E36" s="15">
        <v>500</v>
      </c>
      <c r="F36" s="17" t="s">
        <v>141</v>
      </c>
      <c r="G36" s="17" t="s">
        <v>142</v>
      </c>
      <c r="H36" s="16">
        <v>24.04</v>
      </c>
      <c r="I36" s="16">
        <f t="shared" si="2"/>
        <v>12020</v>
      </c>
      <c r="J36" s="27">
        <v>18</v>
      </c>
      <c r="K36" s="27">
        <f t="shared" si="3"/>
        <v>9000</v>
      </c>
      <c r="L36" s="17" t="s">
        <v>141</v>
      </c>
      <c r="M36" s="16" t="s">
        <v>142</v>
      </c>
      <c r="N36" s="16">
        <v>21.44</v>
      </c>
      <c r="O36" s="16">
        <f t="shared" si="1"/>
        <v>10720</v>
      </c>
      <c r="P36" s="16"/>
      <c r="Q36" s="20"/>
    </row>
  </sheetData>
  <mergeCells count="47">
    <mergeCell ref="B3:D3"/>
    <mergeCell ref="P1:Q1"/>
    <mergeCell ref="B2:D2"/>
    <mergeCell ref="F2:G2"/>
    <mergeCell ref="H2:I2"/>
    <mergeCell ref="J2:K2"/>
    <mergeCell ref="N2:O2"/>
    <mergeCell ref="P2:Q2"/>
    <mergeCell ref="B1:D1"/>
    <mergeCell ref="F1:G1"/>
    <mergeCell ref="H1:I1"/>
    <mergeCell ref="J1:K1"/>
    <mergeCell ref="L1:M1"/>
    <mergeCell ref="N1:O1"/>
    <mergeCell ref="B4:D4"/>
    <mergeCell ref="B5:D5"/>
    <mergeCell ref="B6:D6"/>
    <mergeCell ref="B7:D7"/>
    <mergeCell ref="B18:D18"/>
    <mergeCell ref="B8:D8"/>
    <mergeCell ref="B9:D9"/>
    <mergeCell ref="B10:D10"/>
    <mergeCell ref="B11:D11"/>
    <mergeCell ref="B12:D12"/>
    <mergeCell ref="B22:D22"/>
    <mergeCell ref="B28:D28"/>
    <mergeCell ref="B13:D13"/>
    <mergeCell ref="B14:D14"/>
    <mergeCell ref="B16:D16"/>
    <mergeCell ref="B17:D17"/>
    <mergeCell ref="B15:D15"/>
    <mergeCell ref="B35:D35"/>
    <mergeCell ref="B36:D36"/>
    <mergeCell ref="B34:D34"/>
    <mergeCell ref="B19:D19"/>
    <mergeCell ref="B20:D20"/>
    <mergeCell ref="B21:D21"/>
    <mergeCell ref="B33:D33"/>
    <mergeCell ref="B23:D23"/>
    <mergeCell ref="B24:D24"/>
    <mergeCell ref="B25:D25"/>
    <mergeCell ref="B26:D26"/>
    <mergeCell ref="B27:D27"/>
    <mergeCell ref="B29:D29"/>
    <mergeCell ref="B30:D30"/>
    <mergeCell ref="B31:D31"/>
    <mergeCell ref="B32:D32"/>
  </mergeCells>
  <pageMargins left="0.7" right="0.7" top="0.5" bottom="0.25" header="0.3" footer="0.3"/>
  <pageSetup paperSize="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H31" sqref="H31"/>
    </sheetView>
  </sheetViews>
  <sheetFormatPr defaultRowHeight="15" x14ac:dyDescent="0.25"/>
  <cols>
    <col min="1" max="1" width="8.85546875" style="10" bestFit="1" customWidth="1"/>
    <col min="2" max="4" width="8.7109375" style="10"/>
    <col min="5" max="6" width="8.85546875" style="10" bestFit="1" customWidth="1"/>
    <col min="7" max="7" width="9.85546875" style="10" bestFit="1" customWidth="1"/>
    <col min="8" max="13" width="8.85546875" style="10" bestFit="1" customWidth="1"/>
    <col min="14" max="14" width="8.7109375" style="10"/>
    <col min="15" max="15" width="8.85546875" style="10" bestFit="1" customWidth="1"/>
    <col min="16" max="16" width="8.7109375" style="10"/>
    <col min="17" max="17" width="8.85546875" style="10" bestFit="1" customWidth="1"/>
  </cols>
  <sheetData>
    <row r="1" spans="1:17" x14ac:dyDescent="0.25">
      <c r="A1" s="11"/>
      <c r="B1" s="73"/>
      <c r="C1" s="73"/>
      <c r="D1" s="73"/>
      <c r="E1" s="11"/>
      <c r="F1" s="69" t="s">
        <v>7</v>
      </c>
      <c r="G1" s="69"/>
      <c r="H1" s="69" t="s">
        <v>8</v>
      </c>
      <c r="I1" s="69"/>
      <c r="J1" s="69" t="s">
        <v>9</v>
      </c>
      <c r="K1" s="69"/>
      <c r="L1" s="69" t="s">
        <v>10</v>
      </c>
      <c r="M1" s="69"/>
      <c r="N1" s="69" t="s">
        <v>11</v>
      </c>
      <c r="O1" s="69"/>
      <c r="P1" s="69"/>
      <c r="Q1" s="69"/>
    </row>
    <row r="2" spans="1:17" x14ac:dyDescent="0.25">
      <c r="A2" s="5"/>
      <c r="B2" s="84"/>
      <c r="C2" s="84"/>
      <c r="D2" s="84"/>
      <c r="E2" s="5"/>
      <c r="F2" s="70" t="str">
        <f>'BIDDERS 1 -5'!F9</f>
        <v xml:space="preserve">CHURCHFIELD </v>
      </c>
      <c r="G2" s="70"/>
      <c r="H2" s="71" t="s">
        <v>144</v>
      </c>
      <c r="I2" s="72"/>
      <c r="J2" s="70" t="s">
        <v>145</v>
      </c>
      <c r="K2" s="70"/>
      <c r="L2" s="6" t="s">
        <v>146</v>
      </c>
      <c r="M2" s="7"/>
      <c r="N2" s="70" t="s">
        <v>148</v>
      </c>
      <c r="O2" s="70"/>
      <c r="P2" s="70"/>
      <c r="Q2" s="70"/>
    </row>
    <row r="3" spans="1:17" ht="19.5" customHeight="1" x14ac:dyDescent="0.25">
      <c r="A3" s="8" t="s">
        <v>12</v>
      </c>
      <c r="B3" s="85" t="s">
        <v>13</v>
      </c>
      <c r="C3" s="85"/>
      <c r="D3" s="85"/>
      <c r="E3" s="8" t="s">
        <v>131</v>
      </c>
      <c r="F3" s="8" t="s">
        <v>14</v>
      </c>
      <c r="G3" s="8" t="s">
        <v>15</v>
      </c>
      <c r="H3" s="8" t="s">
        <v>14</v>
      </c>
      <c r="I3" s="8" t="s">
        <v>15</v>
      </c>
      <c r="J3" s="8" t="s">
        <v>14</v>
      </c>
      <c r="K3" s="8" t="s">
        <v>15</v>
      </c>
      <c r="L3" s="8" t="s">
        <v>14</v>
      </c>
      <c r="M3" s="9" t="s">
        <v>15</v>
      </c>
      <c r="N3" s="8" t="s">
        <v>14</v>
      </c>
      <c r="O3" s="8" t="s">
        <v>15</v>
      </c>
      <c r="P3" s="8" t="s">
        <v>14</v>
      </c>
      <c r="Q3" s="8" t="s">
        <v>15</v>
      </c>
    </row>
    <row r="4" spans="1:17" x14ac:dyDescent="0.25">
      <c r="A4" s="14">
        <v>92</v>
      </c>
      <c r="B4" s="82" t="s">
        <v>107</v>
      </c>
      <c r="C4" s="82"/>
      <c r="D4" s="82"/>
      <c r="E4" s="12">
        <v>800</v>
      </c>
      <c r="F4" s="20" t="s">
        <v>141</v>
      </c>
      <c r="G4" s="16" t="s">
        <v>142</v>
      </c>
      <c r="H4" s="32">
        <v>33.18</v>
      </c>
      <c r="I4" s="27">
        <f>H4*E4</f>
        <v>26544</v>
      </c>
      <c r="J4" s="17" t="s">
        <v>141</v>
      </c>
      <c r="K4" s="16" t="s">
        <v>142</v>
      </c>
      <c r="L4" s="17" t="s">
        <v>141</v>
      </c>
      <c r="M4" s="16" t="s">
        <v>142</v>
      </c>
      <c r="N4" s="20">
        <v>20.5</v>
      </c>
      <c r="O4" s="16">
        <f>N4*E4</f>
        <v>16400</v>
      </c>
      <c r="P4" s="20"/>
      <c r="Q4" s="20"/>
    </row>
    <row r="5" spans="1:17" x14ac:dyDescent="0.25">
      <c r="A5" s="14">
        <v>93</v>
      </c>
      <c r="B5" s="83" t="s">
        <v>108</v>
      </c>
      <c r="C5" s="83"/>
      <c r="D5" s="83"/>
      <c r="E5" s="12">
        <v>800</v>
      </c>
      <c r="F5" s="20" t="s">
        <v>141</v>
      </c>
      <c r="G5" s="16" t="s">
        <v>142</v>
      </c>
      <c r="H5" s="32">
        <v>33.18</v>
      </c>
      <c r="I5" s="27">
        <f t="shared" ref="I5:I28" si="0">H5*E5</f>
        <v>26544</v>
      </c>
      <c r="J5" s="17" t="s">
        <v>141</v>
      </c>
      <c r="K5" s="16" t="s">
        <v>142</v>
      </c>
      <c r="L5" s="17" t="s">
        <v>141</v>
      </c>
      <c r="M5" s="16" t="s">
        <v>142</v>
      </c>
      <c r="N5" s="20">
        <v>20.5</v>
      </c>
      <c r="O5" s="16">
        <f t="shared" ref="O5:O28" si="1">N5*E5</f>
        <v>16400</v>
      </c>
      <c r="P5" s="20"/>
      <c r="Q5" s="20"/>
    </row>
    <row r="6" spans="1:17" x14ac:dyDescent="0.25">
      <c r="A6" s="14">
        <v>94</v>
      </c>
      <c r="B6" s="82" t="s">
        <v>109</v>
      </c>
      <c r="C6" s="82"/>
      <c r="D6" s="82"/>
      <c r="E6" s="12">
        <v>800</v>
      </c>
      <c r="F6" s="20" t="s">
        <v>141</v>
      </c>
      <c r="G6" s="16" t="s">
        <v>142</v>
      </c>
      <c r="H6" s="32">
        <v>33.18</v>
      </c>
      <c r="I6" s="27">
        <f t="shared" si="0"/>
        <v>26544</v>
      </c>
      <c r="J6" s="17" t="s">
        <v>141</v>
      </c>
      <c r="K6" s="16" t="s">
        <v>142</v>
      </c>
      <c r="L6" s="17" t="s">
        <v>141</v>
      </c>
      <c r="M6" s="16" t="s">
        <v>142</v>
      </c>
      <c r="N6" s="20" t="s">
        <v>141</v>
      </c>
      <c r="O6" s="16" t="s">
        <v>142</v>
      </c>
      <c r="P6" s="20"/>
      <c r="Q6" s="20"/>
    </row>
    <row r="7" spans="1:17" x14ac:dyDescent="0.25">
      <c r="A7" s="14">
        <v>95</v>
      </c>
      <c r="B7" s="82" t="s">
        <v>110</v>
      </c>
      <c r="C7" s="82"/>
      <c r="D7" s="82"/>
      <c r="E7" s="12">
        <v>800</v>
      </c>
      <c r="F7" s="20" t="s">
        <v>141</v>
      </c>
      <c r="G7" s="16" t="s">
        <v>142</v>
      </c>
      <c r="H7" s="32">
        <v>30.87</v>
      </c>
      <c r="I7" s="27">
        <f t="shared" si="0"/>
        <v>24696</v>
      </c>
      <c r="J7" s="17" t="s">
        <v>141</v>
      </c>
      <c r="K7" s="16" t="s">
        <v>142</v>
      </c>
      <c r="L7" s="17" t="s">
        <v>141</v>
      </c>
      <c r="M7" s="16" t="s">
        <v>142</v>
      </c>
      <c r="N7" s="20" t="s">
        <v>141</v>
      </c>
      <c r="O7" s="16" t="s">
        <v>142</v>
      </c>
      <c r="P7" s="20"/>
      <c r="Q7" s="20"/>
    </row>
    <row r="8" spans="1:17" x14ac:dyDescent="0.25">
      <c r="A8" s="14">
        <v>96</v>
      </c>
      <c r="B8" s="82" t="s">
        <v>111</v>
      </c>
      <c r="C8" s="82"/>
      <c r="D8" s="82"/>
      <c r="E8" s="12">
        <v>800</v>
      </c>
      <c r="F8" s="20" t="s">
        <v>141</v>
      </c>
      <c r="G8" s="16" t="s">
        <v>142</v>
      </c>
      <c r="H8" s="32">
        <v>30.87</v>
      </c>
      <c r="I8" s="27">
        <f t="shared" si="0"/>
        <v>24696</v>
      </c>
      <c r="J8" s="17" t="s">
        <v>141</v>
      </c>
      <c r="K8" s="16" t="s">
        <v>142</v>
      </c>
      <c r="L8" s="17" t="s">
        <v>141</v>
      </c>
      <c r="M8" s="16" t="s">
        <v>142</v>
      </c>
      <c r="N8" s="20" t="s">
        <v>141</v>
      </c>
      <c r="O8" s="16" t="s">
        <v>142</v>
      </c>
      <c r="P8" s="20"/>
      <c r="Q8" s="20"/>
    </row>
    <row r="9" spans="1:17" x14ac:dyDescent="0.25">
      <c r="A9" s="14">
        <v>97</v>
      </c>
      <c r="B9" s="82" t="s">
        <v>112</v>
      </c>
      <c r="C9" s="82"/>
      <c r="D9" s="82"/>
      <c r="E9" s="12">
        <v>800</v>
      </c>
      <c r="F9" s="20" t="s">
        <v>141</v>
      </c>
      <c r="G9" s="16" t="s">
        <v>142</v>
      </c>
      <c r="H9" s="32">
        <v>30.87</v>
      </c>
      <c r="I9" s="27">
        <f t="shared" si="0"/>
        <v>24696</v>
      </c>
      <c r="J9" s="17" t="s">
        <v>141</v>
      </c>
      <c r="K9" s="16" t="s">
        <v>142</v>
      </c>
      <c r="L9" s="17" t="s">
        <v>141</v>
      </c>
      <c r="M9" s="16" t="s">
        <v>142</v>
      </c>
      <c r="N9" s="20" t="s">
        <v>141</v>
      </c>
      <c r="O9" s="16" t="s">
        <v>142</v>
      </c>
      <c r="P9" s="20"/>
      <c r="Q9" s="20"/>
    </row>
    <row r="10" spans="1:17" x14ac:dyDescent="0.25">
      <c r="A10" s="14">
        <v>98</v>
      </c>
      <c r="B10" s="82" t="s">
        <v>113</v>
      </c>
      <c r="C10" s="82"/>
      <c r="D10" s="82"/>
      <c r="E10" s="12">
        <v>800</v>
      </c>
      <c r="F10" s="20" t="s">
        <v>141</v>
      </c>
      <c r="G10" s="16" t="s">
        <v>142</v>
      </c>
      <c r="H10" s="25">
        <v>54.22</v>
      </c>
      <c r="I10" s="16">
        <f t="shared" si="0"/>
        <v>43376</v>
      </c>
      <c r="J10" s="17" t="s">
        <v>141</v>
      </c>
      <c r="K10" s="16" t="s">
        <v>142</v>
      </c>
      <c r="L10" s="17" t="s">
        <v>141</v>
      </c>
      <c r="M10" s="16" t="s">
        <v>142</v>
      </c>
      <c r="N10" s="33">
        <v>50.85</v>
      </c>
      <c r="O10" s="27">
        <f t="shared" si="1"/>
        <v>40680</v>
      </c>
      <c r="P10" s="20"/>
      <c r="Q10" s="20"/>
    </row>
    <row r="11" spans="1:17" x14ac:dyDescent="0.25">
      <c r="A11" s="14">
        <v>99</v>
      </c>
      <c r="B11" s="82" t="s">
        <v>114</v>
      </c>
      <c r="C11" s="82"/>
      <c r="D11" s="82"/>
      <c r="E11" s="12">
        <v>800</v>
      </c>
      <c r="F11" s="20" t="s">
        <v>141</v>
      </c>
      <c r="G11" s="16" t="s">
        <v>142</v>
      </c>
      <c r="H11" s="34">
        <v>18.010000000000002</v>
      </c>
      <c r="I11" s="27">
        <f t="shared" si="0"/>
        <v>14408.000000000002</v>
      </c>
      <c r="J11" s="17" t="s">
        <v>141</v>
      </c>
      <c r="K11" s="16" t="s">
        <v>142</v>
      </c>
      <c r="L11" s="17" t="s">
        <v>141</v>
      </c>
      <c r="M11" s="16" t="s">
        <v>142</v>
      </c>
      <c r="N11" s="20">
        <v>40.26</v>
      </c>
      <c r="O11" s="16">
        <f t="shared" si="1"/>
        <v>32208</v>
      </c>
      <c r="P11" s="20"/>
      <c r="Q11" s="20"/>
    </row>
    <row r="12" spans="1:17" x14ac:dyDescent="0.25">
      <c r="A12" s="14">
        <v>100</v>
      </c>
      <c r="B12" s="82" t="s">
        <v>115</v>
      </c>
      <c r="C12" s="82"/>
      <c r="D12" s="82"/>
      <c r="E12" s="12">
        <v>100</v>
      </c>
      <c r="F12" s="20" t="s">
        <v>141</v>
      </c>
      <c r="G12" s="16" t="s">
        <v>142</v>
      </c>
      <c r="H12" s="25">
        <v>51.69</v>
      </c>
      <c r="I12" s="16">
        <f t="shared" si="0"/>
        <v>5169</v>
      </c>
      <c r="J12" s="17" t="s">
        <v>141</v>
      </c>
      <c r="K12" s="16" t="s">
        <v>142</v>
      </c>
      <c r="L12" s="17" t="s">
        <v>141</v>
      </c>
      <c r="M12" s="16" t="s">
        <v>142</v>
      </c>
      <c r="N12" s="33">
        <v>36.96</v>
      </c>
      <c r="O12" s="27">
        <f t="shared" si="1"/>
        <v>3696</v>
      </c>
      <c r="P12" s="20"/>
      <c r="Q12" s="20"/>
    </row>
    <row r="13" spans="1:17" x14ac:dyDescent="0.25">
      <c r="A13" s="14">
        <v>101</v>
      </c>
      <c r="B13" s="82" t="s">
        <v>116</v>
      </c>
      <c r="C13" s="82"/>
      <c r="D13" s="82"/>
      <c r="E13" s="12">
        <v>1030</v>
      </c>
      <c r="F13" s="20" t="s">
        <v>141</v>
      </c>
      <c r="G13" s="16" t="s">
        <v>142</v>
      </c>
      <c r="H13" s="25">
        <v>21.5</v>
      </c>
      <c r="I13" s="16">
        <f t="shared" si="0"/>
        <v>22145</v>
      </c>
      <c r="J13" s="17" t="s">
        <v>141</v>
      </c>
      <c r="K13" s="16" t="s">
        <v>142</v>
      </c>
      <c r="L13" s="17" t="s">
        <v>141</v>
      </c>
      <c r="M13" s="16" t="s">
        <v>142</v>
      </c>
      <c r="N13" s="33">
        <v>19.66</v>
      </c>
      <c r="O13" s="27">
        <f t="shared" si="1"/>
        <v>20249.8</v>
      </c>
      <c r="P13" s="20"/>
      <c r="Q13" s="20"/>
    </row>
    <row r="14" spans="1:17" x14ac:dyDescent="0.25">
      <c r="A14" s="14">
        <v>102</v>
      </c>
      <c r="B14" s="82" t="s">
        <v>117</v>
      </c>
      <c r="C14" s="82"/>
      <c r="D14" s="82"/>
      <c r="E14" s="12">
        <v>1000</v>
      </c>
      <c r="F14" s="20" t="s">
        <v>141</v>
      </c>
      <c r="G14" s="16" t="s">
        <v>142</v>
      </c>
      <c r="H14" s="25">
        <v>30.87</v>
      </c>
      <c r="I14" s="16">
        <f t="shared" si="0"/>
        <v>30870</v>
      </c>
      <c r="J14" s="17" t="s">
        <v>141</v>
      </c>
      <c r="K14" s="16" t="s">
        <v>142</v>
      </c>
      <c r="L14" s="17" t="s">
        <v>141</v>
      </c>
      <c r="M14" s="16" t="s">
        <v>142</v>
      </c>
      <c r="N14" s="33">
        <v>26.18</v>
      </c>
      <c r="O14" s="27">
        <f t="shared" si="1"/>
        <v>26180</v>
      </c>
      <c r="P14" s="20"/>
      <c r="Q14" s="20"/>
    </row>
    <row r="15" spans="1:17" x14ac:dyDescent="0.25">
      <c r="A15" s="14">
        <v>103</v>
      </c>
      <c r="B15" s="82" t="s">
        <v>118</v>
      </c>
      <c r="C15" s="82"/>
      <c r="D15" s="82"/>
      <c r="E15" s="12">
        <v>800</v>
      </c>
      <c r="F15" s="20" t="s">
        <v>141</v>
      </c>
      <c r="G15" s="16" t="s">
        <v>142</v>
      </c>
      <c r="H15" s="25">
        <v>26.94</v>
      </c>
      <c r="I15" s="16">
        <f t="shared" si="0"/>
        <v>21552</v>
      </c>
      <c r="J15" s="17" t="s">
        <v>141</v>
      </c>
      <c r="K15" s="16" t="s">
        <v>142</v>
      </c>
      <c r="L15" s="17" t="s">
        <v>141</v>
      </c>
      <c r="M15" s="16" t="s">
        <v>142</v>
      </c>
      <c r="N15" s="33">
        <v>26.64</v>
      </c>
      <c r="O15" s="27">
        <f t="shared" si="1"/>
        <v>21312</v>
      </c>
      <c r="P15" s="20"/>
      <c r="Q15" s="20"/>
    </row>
    <row r="16" spans="1:17" x14ac:dyDescent="0.25">
      <c r="A16" s="14">
        <v>104</v>
      </c>
      <c r="B16" s="82" t="s">
        <v>119</v>
      </c>
      <c r="C16" s="82"/>
      <c r="D16" s="82"/>
      <c r="E16" s="12">
        <v>2000</v>
      </c>
      <c r="F16" s="20" t="s">
        <v>141</v>
      </c>
      <c r="G16" s="16" t="s">
        <v>142</v>
      </c>
      <c r="H16" s="25">
        <v>18.170000000000002</v>
      </c>
      <c r="I16" s="16">
        <f t="shared" si="0"/>
        <v>36340</v>
      </c>
      <c r="J16" s="17" t="s">
        <v>141</v>
      </c>
      <c r="K16" s="16" t="s">
        <v>142</v>
      </c>
      <c r="L16" s="17" t="s">
        <v>141</v>
      </c>
      <c r="M16" s="16" t="s">
        <v>142</v>
      </c>
      <c r="N16" s="33">
        <v>15.78</v>
      </c>
      <c r="O16" s="27">
        <f t="shared" si="1"/>
        <v>31560</v>
      </c>
      <c r="P16" s="20"/>
      <c r="Q16" s="20"/>
    </row>
    <row r="17" spans="1:17" x14ac:dyDescent="0.25">
      <c r="A17" s="14">
        <v>105</v>
      </c>
      <c r="B17" s="51" t="s">
        <v>139</v>
      </c>
      <c r="C17" s="52"/>
      <c r="D17" s="53"/>
      <c r="E17" s="19">
        <v>800</v>
      </c>
      <c r="F17" s="16">
        <v>53.5</v>
      </c>
      <c r="G17" s="16">
        <f>F17*E17</f>
        <v>42800</v>
      </c>
      <c r="H17" s="21">
        <v>55.82</v>
      </c>
      <c r="I17" s="16">
        <f t="shared" si="0"/>
        <v>44656</v>
      </c>
      <c r="J17" s="17" t="s">
        <v>141</v>
      </c>
      <c r="K17" s="16" t="s">
        <v>142</v>
      </c>
      <c r="L17" s="17" t="s">
        <v>141</v>
      </c>
      <c r="M17" s="16" t="s">
        <v>142</v>
      </c>
      <c r="N17" s="27">
        <v>52.84</v>
      </c>
      <c r="O17" s="27">
        <f t="shared" si="1"/>
        <v>42272</v>
      </c>
      <c r="P17" s="20"/>
      <c r="Q17" s="20"/>
    </row>
    <row r="18" spans="1:17" x14ac:dyDescent="0.25">
      <c r="A18" s="14">
        <v>106</v>
      </c>
      <c r="B18" s="51" t="s">
        <v>120</v>
      </c>
      <c r="C18" s="52"/>
      <c r="D18" s="53"/>
      <c r="E18" s="19">
        <v>1200</v>
      </c>
      <c r="F18" s="16">
        <v>44.01</v>
      </c>
      <c r="G18" s="16">
        <f>F18*E18</f>
        <v>52812</v>
      </c>
      <c r="H18" s="39">
        <v>44.68</v>
      </c>
      <c r="I18" s="40">
        <f t="shared" si="0"/>
        <v>53616</v>
      </c>
      <c r="J18" s="17" t="s">
        <v>141</v>
      </c>
      <c r="K18" s="16" t="s">
        <v>142</v>
      </c>
      <c r="L18" s="17" t="s">
        <v>141</v>
      </c>
      <c r="M18" s="16" t="s">
        <v>142</v>
      </c>
      <c r="N18" s="27">
        <v>43.02</v>
      </c>
      <c r="O18" s="27">
        <f t="shared" si="1"/>
        <v>51624.000000000007</v>
      </c>
      <c r="P18" s="20"/>
      <c r="Q18" s="20"/>
    </row>
    <row r="19" spans="1:17" x14ac:dyDescent="0.25">
      <c r="A19" s="14">
        <v>107</v>
      </c>
      <c r="B19" s="51" t="s">
        <v>121</v>
      </c>
      <c r="C19" s="52"/>
      <c r="D19" s="53"/>
      <c r="E19" s="19">
        <v>30</v>
      </c>
      <c r="F19" s="20" t="s">
        <v>141</v>
      </c>
      <c r="G19" s="16" t="s">
        <v>142</v>
      </c>
      <c r="H19" s="29">
        <v>32.69</v>
      </c>
      <c r="I19" s="27">
        <f t="shared" si="0"/>
        <v>980.69999999999993</v>
      </c>
      <c r="J19" s="17" t="s">
        <v>141</v>
      </c>
      <c r="K19" s="16" t="s">
        <v>142</v>
      </c>
      <c r="L19" s="17" t="s">
        <v>141</v>
      </c>
      <c r="M19" s="16" t="s">
        <v>142</v>
      </c>
      <c r="N19" s="16">
        <v>42.24</v>
      </c>
      <c r="O19" s="16">
        <f t="shared" si="1"/>
        <v>1267.2</v>
      </c>
      <c r="P19" s="20"/>
      <c r="Q19" s="20"/>
    </row>
    <row r="20" spans="1:17" x14ac:dyDescent="0.25">
      <c r="A20" s="14">
        <v>108</v>
      </c>
      <c r="B20" s="51" t="s">
        <v>122</v>
      </c>
      <c r="C20" s="52"/>
      <c r="D20" s="53"/>
      <c r="E20" s="19">
        <v>300</v>
      </c>
      <c r="F20" s="20" t="s">
        <v>141</v>
      </c>
      <c r="G20" s="16" t="s">
        <v>142</v>
      </c>
      <c r="H20" s="25">
        <f>15084/300</f>
        <v>50.28</v>
      </c>
      <c r="I20" s="16">
        <f t="shared" si="0"/>
        <v>15084</v>
      </c>
      <c r="J20" s="17" t="s">
        <v>141</v>
      </c>
      <c r="K20" s="16" t="s">
        <v>142</v>
      </c>
      <c r="L20" s="17" t="s">
        <v>141</v>
      </c>
      <c r="M20" s="16" t="s">
        <v>142</v>
      </c>
      <c r="N20" s="27">
        <v>48.55</v>
      </c>
      <c r="O20" s="27">
        <f t="shared" si="1"/>
        <v>14565</v>
      </c>
      <c r="P20" s="20"/>
      <c r="Q20" s="20"/>
    </row>
    <row r="21" spans="1:17" x14ac:dyDescent="0.25">
      <c r="A21" s="14">
        <v>109</v>
      </c>
      <c r="B21" s="51" t="s">
        <v>123</v>
      </c>
      <c r="C21" s="52"/>
      <c r="D21" s="53"/>
      <c r="E21" s="19">
        <v>200</v>
      </c>
      <c r="F21" s="20" t="s">
        <v>141</v>
      </c>
      <c r="G21" s="16" t="s">
        <v>142</v>
      </c>
      <c r="H21" s="29">
        <v>2.6</v>
      </c>
      <c r="I21" s="27">
        <f t="shared" si="0"/>
        <v>520</v>
      </c>
      <c r="J21" s="17" t="s">
        <v>141</v>
      </c>
      <c r="K21" s="16" t="s">
        <v>142</v>
      </c>
      <c r="L21" s="17" t="s">
        <v>141</v>
      </c>
      <c r="M21" s="16" t="s">
        <v>142</v>
      </c>
      <c r="N21" s="16">
        <f>10760/200</f>
        <v>53.8</v>
      </c>
      <c r="O21" s="16">
        <f t="shared" si="1"/>
        <v>10760</v>
      </c>
      <c r="P21" s="20"/>
      <c r="Q21" s="20"/>
    </row>
    <row r="22" spans="1:17" x14ac:dyDescent="0.25">
      <c r="A22" s="14">
        <v>110</v>
      </c>
      <c r="B22" s="51" t="s">
        <v>124</v>
      </c>
      <c r="C22" s="52"/>
      <c r="D22" s="53"/>
      <c r="E22" s="19">
        <v>1500</v>
      </c>
      <c r="F22" s="20" t="s">
        <v>141</v>
      </c>
      <c r="G22" s="16" t="s">
        <v>142</v>
      </c>
      <c r="H22" s="31">
        <v>25.42</v>
      </c>
      <c r="I22" s="27">
        <f t="shared" si="0"/>
        <v>38130</v>
      </c>
      <c r="J22" s="17" t="s">
        <v>141</v>
      </c>
      <c r="K22" s="16" t="s">
        <v>142</v>
      </c>
      <c r="L22" s="17" t="s">
        <v>141</v>
      </c>
      <c r="M22" s="16" t="s">
        <v>142</v>
      </c>
      <c r="N22" s="20" t="s">
        <v>141</v>
      </c>
      <c r="O22" s="16" t="s">
        <v>142</v>
      </c>
      <c r="P22" s="20"/>
      <c r="Q22" s="20"/>
    </row>
    <row r="23" spans="1:17" x14ac:dyDescent="0.25">
      <c r="A23" s="14">
        <v>111</v>
      </c>
      <c r="B23" s="51" t="s">
        <v>125</v>
      </c>
      <c r="C23" s="52"/>
      <c r="D23" s="53"/>
      <c r="E23" s="15">
        <v>500</v>
      </c>
      <c r="F23" s="20" t="s">
        <v>141</v>
      </c>
      <c r="G23" s="16" t="s">
        <v>142</v>
      </c>
      <c r="H23" s="21">
        <v>27.55</v>
      </c>
      <c r="I23" s="16">
        <f t="shared" si="0"/>
        <v>13775</v>
      </c>
      <c r="J23" s="17" t="s">
        <v>141</v>
      </c>
      <c r="K23" s="16" t="s">
        <v>142</v>
      </c>
      <c r="L23" s="17" t="s">
        <v>141</v>
      </c>
      <c r="M23" s="16" t="s">
        <v>142</v>
      </c>
      <c r="N23" s="27">
        <v>27.29</v>
      </c>
      <c r="O23" s="27">
        <f t="shared" si="1"/>
        <v>13645</v>
      </c>
      <c r="P23" s="20"/>
      <c r="Q23" s="20"/>
    </row>
    <row r="24" spans="1:17" ht="15" customHeight="1" x14ac:dyDescent="0.25">
      <c r="A24" s="14">
        <v>112</v>
      </c>
      <c r="B24" s="51" t="s">
        <v>126</v>
      </c>
      <c r="C24" s="52"/>
      <c r="D24" s="53"/>
      <c r="E24" s="15">
        <v>800</v>
      </c>
      <c r="F24" s="20" t="s">
        <v>141</v>
      </c>
      <c r="G24" s="16" t="s">
        <v>142</v>
      </c>
      <c r="H24" s="29">
        <v>26</v>
      </c>
      <c r="I24" s="27">
        <f t="shared" si="0"/>
        <v>20800</v>
      </c>
      <c r="J24" s="17" t="s">
        <v>141</v>
      </c>
      <c r="K24" s="16" t="s">
        <v>142</v>
      </c>
      <c r="L24" s="17" t="s">
        <v>141</v>
      </c>
      <c r="M24" s="16" t="s">
        <v>142</v>
      </c>
      <c r="N24" s="20" t="s">
        <v>141</v>
      </c>
      <c r="O24" s="16" t="s">
        <v>142</v>
      </c>
      <c r="P24" s="20"/>
      <c r="Q24" s="20"/>
    </row>
    <row r="25" spans="1:17" x14ac:dyDescent="0.25">
      <c r="A25" s="14">
        <v>113</v>
      </c>
      <c r="B25" s="51" t="s">
        <v>127</v>
      </c>
      <c r="C25" s="52"/>
      <c r="D25" s="53"/>
      <c r="E25" s="15">
        <v>3000</v>
      </c>
      <c r="F25" s="20" t="s">
        <v>141</v>
      </c>
      <c r="G25" s="16" t="s">
        <v>142</v>
      </c>
      <c r="H25" s="29">
        <v>22.32</v>
      </c>
      <c r="I25" s="27">
        <f t="shared" si="0"/>
        <v>66960</v>
      </c>
      <c r="J25" s="17" t="s">
        <v>141</v>
      </c>
      <c r="K25" s="16" t="s">
        <v>142</v>
      </c>
      <c r="L25" s="17" t="s">
        <v>141</v>
      </c>
      <c r="M25" s="16" t="s">
        <v>142</v>
      </c>
      <c r="N25" s="16">
        <v>19.079999999999998</v>
      </c>
      <c r="O25" s="16">
        <f t="shared" si="1"/>
        <v>57239.999999999993</v>
      </c>
      <c r="P25" s="20"/>
      <c r="Q25" s="20"/>
    </row>
    <row r="26" spans="1:17" x14ac:dyDescent="0.25">
      <c r="A26" s="14">
        <v>114</v>
      </c>
      <c r="B26" s="86" t="s">
        <v>128</v>
      </c>
      <c r="C26" s="87"/>
      <c r="D26" s="88"/>
      <c r="E26" s="15">
        <v>1200</v>
      </c>
      <c r="F26" s="20" t="s">
        <v>141</v>
      </c>
      <c r="G26" s="16" t="s">
        <v>142</v>
      </c>
      <c r="H26" s="29">
        <v>16.489999999999998</v>
      </c>
      <c r="I26" s="27">
        <f t="shared" si="0"/>
        <v>19787.999999999996</v>
      </c>
      <c r="J26" s="17" t="s">
        <v>141</v>
      </c>
      <c r="K26" s="16" t="s">
        <v>142</v>
      </c>
      <c r="L26" s="17" t="s">
        <v>141</v>
      </c>
      <c r="M26" s="16" t="s">
        <v>142</v>
      </c>
      <c r="N26" s="16">
        <v>16.71</v>
      </c>
      <c r="O26" s="16">
        <f t="shared" si="1"/>
        <v>20052</v>
      </c>
      <c r="P26" s="20"/>
      <c r="Q26" s="20"/>
    </row>
    <row r="27" spans="1:17" x14ac:dyDescent="0.25">
      <c r="A27" s="14">
        <v>115</v>
      </c>
      <c r="B27" s="79" t="s">
        <v>129</v>
      </c>
      <c r="C27" s="80"/>
      <c r="D27" s="81"/>
      <c r="E27" s="15">
        <v>700</v>
      </c>
      <c r="F27" s="20" t="s">
        <v>141</v>
      </c>
      <c r="G27" s="16" t="s">
        <v>142</v>
      </c>
      <c r="H27" s="21">
        <v>29.26</v>
      </c>
      <c r="I27" s="16">
        <f t="shared" si="0"/>
        <v>20482</v>
      </c>
      <c r="J27" s="17" t="s">
        <v>141</v>
      </c>
      <c r="K27" s="16" t="s">
        <v>142</v>
      </c>
      <c r="L27" s="17" t="s">
        <v>141</v>
      </c>
      <c r="M27" s="16" t="s">
        <v>142</v>
      </c>
      <c r="N27" s="27">
        <v>27.84</v>
      </c>
      <c r="O27" s="27">
        <f t="shared" si="1"/>
        <v>19488</v>
      </c>
      <c r="P27" s="20"/>
      <c r="Q27" s="20"/>
    </row>
    <row r="28" spans="1:17" x14ac:dyDescent="0.25">
      <c r="A28" s="14">
        <v>116</v>
      </c>
      <c r="B28" s="51" t="s">
        <v>130</v>
      </c>
      <c r="C28" s="52"/>
      <c r="D28" s="53"/>
      <c r="E28" s="15">
        <v>900</v>
      </c>
      <c r="F28" s="20" t="s">
        <v>141</v>
      </c>
      <c r="G28" s="16" t="s">
        <v>142</v>
      </c>
      <c r="H28" s="21">
        <v>15.41</v>
      </c>
      <c r="I28" s="16">
        <f t="shared" si="0"/>
        <v>13869</v>
      </c>
      <c r="J28" s="17" t="s">
        <v>141</v>
      </c>
      <c r="K28" s="16" t="s">
        <v>142</v>
      </c>
      <c r="L28" s="17" t="s">
        <v>141</v>
      </c>
      <c r="M28" s="16" t="s">
        <v>142</v>
      </c>
      <c r="N28" s="27">
        <v>37.770000000000003</v>
      </c>
      <c r="O28" s="27">
        <f t="shared" si="1"/>
        <v>33993</v>
      </c>
      <c r="P28" s="20"/>
      <c r="Q28" s="20"/>
    </row>
    <row r="29" spans="1:17" x14ac:dyDescent="0.25">
      <c r="H29" s="26"/>
    </row>
    <row r="30" spans="1:17" x14ac:dyDescent="0.25">
      <c r="A30" s="41" t="s">
        <v>150</v>
      </c>
      <c r="B30" s="41"/>
      <c r="C30" s="41"/>
      <c r="D30" s="41"/>
      <c r="E30" s="42"/>
    </row>
  </sheetData>
  <mergeCells count="39">
    <mergeCell ref="B3:D3"/>
    <mergeCell ref="B16:D16"/>
    <mergeCell ref="B11:D11"/>
    <mergeCell ref="B4:D4"/>
    <mergeCell ref="B5:D5"/>
    <mergeCell ref="B6:D6"/>
    <mergeCell ref="B7:D7"/>
    <mergeCell ref="B8:D8"/>
    <mergeCell ref="B9:D9"/>
    <mergeCell ref="B10:D10"/>
    <mergeCell ref="B12:D12"/>
    <mergeCell ref="B13:D13"/>
    <mergeCell ref="B14:D14"/>
    <mergeCell ref="B15:D15"/>
    <mergeCell ref="P1:Q1"/>
    <mergeCell ref="B2:D2"/>
    <mergeCell ref="F2:G2"/>
    <mergeCell ref="H2:I2"/>
    <mergeCell ref="J2:K2"/>
    <mergeCell ref="N2:O2"/>
    <mergeCell ref="P2:Q2"/>
    <mergeCell ref="B1:D1"/>
    <mergeCell ref="F1:G1"/>
    <mergeCell ref="H1:I1"/>
    <mergeCell ref="J1:K1"/>
    <mergeCell ref="L1:M1"/>
    <mergeCell ref="N1:O1"/>
    <mergeCell ref="B28:D28"/>
    <mergeCell ref="B21:D21"/>
    <mergeCell ref="B20:D20"/>
    <mergeCell ref="B22:D22"/>
    <mergeCell ref="B23:D23"/>
    <mergeCell ref="B24:D24"/>
    <mergeCell ref="B25:D25"/>
    <mergeCell ref="B19:D19"/>
    <mergeCell ref="B17:D17"/>
    <mergeCell ref="B18:D18"/>
    <mergeCell ref="B26:D26"/>
    <mergeCell ref="B27:D27"/>
  </mergeCells>
  <pageMargins left="0.7" right="0.7" top="0.5" bottom="0.25" header="0.3" footer="0.3"/>
  <pageSetup paperSize="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BIDDERS 1 -5</vt:lpstr>
      <vt:lpstr>Pg. 2</vt:lpstr>
      <vt:lpstr>Pg. 3</vt:lpstr>
      <vt:lpstr>Pg.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loaner</dc:creator>
  <cp:lastModifiedBy>Georgina Galvan</cp:lastModifiedBy>
  <cp:lastPrinted>2019-06-04T14:12:06Z</cp:lastPrinted>
  <dcterms:created xsi:type="dcterms:W3CDTF">2018-05-16T01:43:52Z</dcterms:created>
  <dcterms:modified xsi:type="dcterms:W3CDTF">2019-06-04T14:28:02Z</dcterms:modified>
</cp:coreProperties>
</file>