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310" windowHeight="5490" activeTab="0"/>
  </bookViews>
  <sheets>
    <sheet name="Waivers" sheetId="1" r:id="rId1"/>
    <sheet name="Waiver_Data" sheetId="2" state="hidden" r:id="rId2"/>
    <sheet name="Rebut_Supplanting" sheetId="3" r:id="rId3"/>
    <sheet name="Indirect_Costs" sheetId="4" r:id="rId4"/>
    <sheet name="Budget Summary " sheetId="5" r:id="rId5"/>
    <sheet name="Budget  Description" sheetId="6" r:id="rId6"/>
    <sheet name="Site_Allocations" sheetId="7" r:id="rId7"/>
    <sheet name="Neglected-Delinquent" sheetId="8" r:id="rId8"/>
    <sheet name="Parent Involvement" sheetId="9" r:id="rId9"/>
    <sheet name="lists" sheetId="10" state="hidden" r:id="rId10"/>
    <sheet name="PreK_Data" sheetId="11" state="hidden" r:id="rId11"/>
  </sheets>
  <externalReferences>
    <externalReference r:id="rId14"/>
    <externalReference r:id="rId15"/>
    <externalReference r:id="rId16"/>
  </externalReferences>
  <definedNames>
    <definedName name="Alamogordo">'lists'!$C$2:$C$17</definedName>
    <definedName name="AlamogordoSchools">'lists'!$C$2:$C$17</definedName>
    <definedName name="Albuquerque">'lists'!$D$2:$D$173</definedName>
    <definedName name="AlbuquerqueSchools">'lists'!#REF!</definedName>
    <definedName name="all_part">'lists'!$CR$2:$CR$3</definedName>
    <definedName name="Alma_D_Arte">'lists'!#REF!</definedName>
    <definedName name="Animas">'lists'!$E$2:$E$4</definedName>
    <definedName name="Artesia">'lists'!$F$2:$F$11</definedName>
    <definedName name="Aztec">'lists'!$G$2:$G$8</definedName>
    <definedName name="Belen">'lists'!$H$2:$H$12</definedName>
    <definedName name="Bernalillo">'lists'!$I$2:$I$12</definedName>
    <definedName name="Bloomfield">'lists'!$J$2:$J$9</definedName>
    <definedName name="Capitan">'lists'!$K$2:$K$4</definedName>
    <definedName name="Carizozo">'lists'!$M$2:$M$4</definedName>
    <definedName name="Carlsbad">'lists'!$L$2:$L$15</definedName>
    <definedName name="Central">'lists'!$N$2:$N$19</definedName>
    <definedName name="Cesar_Chavez_Community_School">'lists'!#REF!</definedName>
    <definedName name="Chama">'lists'!$O$2:$O$6</definedName>
    <definedName name="Cien_Aguas">'lists'!#REF!</definedName>
    <definedName name="Cimarron">'lists'!$P$2:$P$7</definedName>
    <definedName name="Clayton">'lists'!$Q$2:$Q$5</definedName>
    <definedName name="Cloudcroft">'lists'!$R$2:$R$4</definedName>
    <definedName name="Clovis">'lists'!$S$2:$S$19</definedName>
    <definedName name="Cobre">'lists'!$T$2:$T$7</definedName>
    <definedName name="Corona">'lists'!$U$2:$U$3</definedName>
    <definedName name="Cottonwood_Classical_Prep">'lists'!#REF!</definedName>
    <definedName name="Creative_Education_Prep_1">'lists'!#REF!</definedName>
    <definedName name="Cuba">'lists'!$V$2:$V$4</definedName>
    <definedName name="Deming">'lists'!$W$2:$W$12</definedName>
    <definedName name="Des_Moines">'lists'!$X$2:$X$3</definedName>
    <definedName name="Designation">'lists'!#REF!</definedName>
    <definedName name="Dexter">'lists'!$Y$2:$Y$4</definedName>
    <definedName name="District" localSheetId="4">'[1]lists'!$B$2:$B$104</definedName>
    <definedName name="District" localSheetId="9">'lists'!$B$2:$B$90</definedName>
    <definedName name="District" localSheetId="7">'[2]lists'!$B$2:$B$104</definedName>
    <definedName name="District">'lists'!$B$2:$B$3</definedName>
    <definedName name="District_Code">'lists'!$A$2:$A$90</definedName>
    <definedName name="District_ID">'lists'!$A$4:$A$90</definedName>
    <definedName name="Districts">'lists'!$B$2:$B$90</definedName>
    <definedName name="Dora">'lists'!$Z$2:$Z$3</definedName>
    <definedName name="Dulce">'lists'!$AA$2:$AA$4</definedName>
    <definedName name="Elida">'lists'!$AB$2:$AB$3</definedName>
    <definedName name="Espanola">'lists'!$AC$2:$AC$16</definedName>
    <definedName name="Estancia">'lists'!$AD$2:$AD$7</definedName>
    <definedName name="Eunice">'lists'!$AE$2:$AE$4</definedName>
    <definedName name="Farmington">'lists'!$AF$2:$AF$19</definedName>
    <definedName name="Floyd">'lists'!$AG$2:$AG$4</definedName>
    <definedName name="Fort_Sumner">'lists'!$AH$2:$AH$4</definedName>
    <definedName name="Gadsden">'lists'!$AI$2:$AI$24</definedName>
    <definedName name="Gallup">'lists'!$AJ$2:$AJ$37</definedName>
    <definedName name="Gilbert_L._Sena">'lists'!#REF!</definedName>
    <definedName name="Grady">'lists'!$AK$2:$AK$4</definedName>
    <definedName name="Grants">'lists'!$AL$2:$AL$12</definedName>
    <definedName name="Hagerman">'lists'!$AM$2:$AM$4</definedName>
    <definedName name="Hatch">'lists'!$AN$2:$AN$6</definedName>
    <definedName name="Hobbs">'lists'!$AO$2:$AO$18</definedName>
    <definedName name="Hondo">'lists'!$AP$2:$AP$3</definedName>
    <definedName name="Horizon_Academy_West">'lists'!#REF!</definedName>
    <definedName name="House">'lists'!$AQ$2:$AQ$4</definedName>
    <definedName name="Improvement_desig">'lists'!$CO$2:$CO$12</definedName>
    <definedName name="International_School_at_Mesa_Del_Sol">'lists'!#REF!</definedName>
    <definedName name="Jal">'lists'!$AR$2:$AR$4</definedName>
    <definedName name="Jemaz_Mountain">'lists'!#REF!</definedName>
    <definedName name="Jemez_Mountain">'lists'!$AS$2:$AS$6</definedName>
    <definedName name="Jemez_Mountian">'lists'!$AS$2:$AS$6</definedName>
    <definedName name="Jemez_Valley">'lists'!$AT$2:$AT$6</definedName>
    <definedName name="Lake_Arthur">'lists'!$AU$2:$AU$4</definedName>
    <definedName name="Las_Cruces">'lists'!$AV$2:$AV$41</definedName>
    <definedName name="Las_Vegas_City">'lists'!$AW$2:$AW$9</definedName>
    <definedName name="Logan">'lists'!$AX$2:$AX$4</definedName>
    <definedName name="Lordsburg">'lists'!$AY$2:$AY$6</definedName>
    <definedName name="Los_Alamos">'lists'!$AZ$2:$AZ$11</definedName>
    <definedName name="Los_Lunas">'lists'!$BA$2:$BA$18</definedName>
    <definedName name="Loving">'lists'!$BB$2:$BB$4</definedName>
    <definedName name="Lovington">'lists'!$BC$2:$BC$10</definedName>
    <definedName name="Magdalena">'lists'!$BD$2:$BD$4</definedName>
    <definedName name="Maxwell">'lists'!$BE$2:$BE$4</definedName>
    <definedName name="Media_Arts_Charter">'lists'!#REF!</definedName>
    <definedName name="Melrose">'lists'!$BF$2:$BF$4</definedName>
    <definedName name="Mesa_Vista">'lists'!$BG$2:$BG$5</definedName>
    <definedName name="Mora">'lists'!$BH$2:$BH$5</definedName>
    <definedName name="Moriarty_Edgewood">'lists'!$BI$2:$BI$9</definedName>
    <definedName name="Mosquero">'lists'!$BJ$2:$BJ$3</definedName>
    <definedName name="Mountainair">'lists'!$BK$2:$BK$4</definedName>
    <definedName name="New_Mexico_School_for_the_Arts">'lists'!#REF!</definedName>
    <definedName name="North_Valley_Charter">'lists'!#REF!</definedName>
    <definedName name="Pecos">'lists'!$BL$2:$BL$4</definedName>
    <definedName name="Penasco">'lists'!$BM$2:$BM$4</definedName>
    <definedName name="Pojoaque">'lists'!$BN$2:$BN$6</definedName>
    <definedName name="Portales">'lists'!$BO$2:$BO$7</definedName>
    <definedName name="_xlnm.Print_Area" localSheetId="5">'Budget  Description'!$A$1:$J$164</definedName>
    <definedName name="_xlnm.Print_Area" localSheetId="4">'Budget Summary '!$A$1:$C$34</definedName>
    <definedName name="_xlnm.Print_Area" localSheetId="3">'Indirect_Costs'!$A$9:$F$32</definedName>
    <definedName name="_xlnm.Print_Area" localSheetId="9">'lists'!$A$1:$CT$174</definedName>
    <definedName name="_xlnm.Print_Area" localSheetId="7">'Neglected-Delinquent'!$A$1:$F$57</definedName>
    <definedName name="_xlnm.Print_Area" localSheetId="8">'Parent Involvement'!$A$1:$J$56</definedName>
    <definedName name="_xlnm.Print_Area" localSheetId="6">'Site_Allocations'!$A$1:$P$46</definedName>
    <definedName name="_xlnm.Print_Area" localSheetId="0">'Waivers'!$A$1:$H$26</definedName>
    <definedName name="Quemado">'lists'!$BP$2:$BP$4</definedName>
    <definedName name="Questa">'lists'!$BQ$2:$BQ$8</definedName>
    <definedName name="Raton">'lists'!$BR$2:$BR$6</definedName>
    <definedName name="Reserve">'lists'!$BS$2:$BS$4</definedName>
    <definedName name="Rio_Rancho">'lists'!$BT$2:$BT$20</definedName>
    <definedName name="Roswell">'lists'!$BU$2:$BU$22</definedName>
    <definedName name="Roy">'lists'!$BV$2:$BV$3</definedName>
    <definedName name="Ruidoso">'lists'!$BW$2:$BW$6</definedName>
    <definedName name="San_Jon">'lists'!$BX$2:$BX$4</definedName>
    <definedName name="Santa_Fe">'lists'!$BY$2:$BY$31</definedName>
    <definedName name="Santa_Rosa">'lists'!$BZ$2:$BZ$6</definedName>
    <definedName name="School_Of_Dreams">'lists'!#REF!</definedName>
    <definedName name="Silver">'lists'!$CA$2:$CA$11</definedName>
    <definedName name="Socorro">'lists'!$CB$2:$CB$8</definedName>
    <definedName name="Springer">'lists'!$CC$2:$CC$5</definedName>
    <definedName name="Taos">'lists'!$CD$2:$CD$11</definedName>
    <definedName name="Taos_Academy">'lists'!#REF!</definedName>
    <definedName name="Tatum">'lists'!$CE$2:$CE$4</definedName>
    <definedName name="Texico">'lists'!$CF$2:$CF$4</definedName>
    <definedName name="The_New_America_School">'lists'!#REF!</definedName>
    <definedName name="Title_I_Status">'lists'!$CP$2:$CP$4</definedName>
    <definedName name="Truth_or_Consequences">'lists'!$CG$2:$CG$6</definedName>
    <definedName name="Tucumcari">'lists'!$CH$2:$CH$4</definedName>
    <definedName name="Tularosa">'lists'!$CI$2:$CI$5</definedName>
    <definedName name="Vaughn">'lists'!$CJ$2:$CJ$3</definedName>
    <definedName name="Wagon_Mound">'lists'!$CK$2:$CK$3</definedName>
    <definedName name="West_Las_Vegas">'lists'!$CL$2:$CL$11</definedName>
    <definedName name="yes_no">'lists'!$CQ$2:$CQ$3</definedName>
    <definedName name="yes_no_na">'lists'!$CS$2:$CS$4</definedName>
    <definedName name="Zuni">'lists'!$CM$2:$CM$6</definedName>
  </definedNames>
  <calcPr fullCalcOnLoad="1"/>
</workbook>
</file>

<file path=xl/comments5.xml><?xml version="1.0" encoding="utf-8"?>
<comments xmlns="http://schemas.openxmlformats.org/spreadsheetml/2006/main">
  <authors>
    <author>lisa.hamilton</author>
  </authors>
  <commentList>
    <comment ref="B14" authorId="0">
      <text>
        <r>
          <rPr>
            <b/>
            <sz val="8"/>
            <rFont val="Tahoma"/>
            <family val="2"/>
          </rPr>
          <t xml:space="preserve">Complete the Private Non-profit Workbook  prior to completing this cell. </t>
        </r>
        <r>
          <rPr>
            <sz val="8"/>
            <rFont val="Tahoma"/>
            <family val="2"/>
          </rPr>
          <t xml:space="preserve">
</t>
        </r>
      </text>
    </comment>
    <comment ref="B16" authorId="0">
      <text>
        <r>
          <rPr>
            <b/>
            <sz val="8"/>
            <rFont val="Tahoma"/>
            <family val="2"/>
          </rPr>
          <t xml:space="preserve">Complete the Neglected-Delinquent  Worksheet prior to complete this cell. </t>
        </r>
      </text>
    </comment>
    <comment ref="B32" authorId="0">
      <text>
        <r>
          <rPr>
            <b/>
            <sz val="8"/>
            <rFont val="Tahoma"/>
            <family val="2"/>
          </rPr>
          <t xml:space="preserve">Complete the Private Non-profit Workbook  prior to completing this cell. </t>
        </r>
        <r>
          <rPr>
            <sz val="8"/>
            <rFont val="Tahoma"/>
            <family val="2"/>
          </rPr>
          <t xml:space="preserve">
</t>
        </r>
      </text>
    </comment>
    <comment ref="B30" authorId="0">
      <text>
        <r>
          <rPr>
            <b/>
            <sz val="8"/>
            <rFont val="Tahoma"/>
            <family val="2"/>
          </rPr>
          <t>Complete the Indirect Costs Worksheet to complete this cell.</t>
        </r>
        <r>
          <rPr>
            <sz val="8"/>
            <rFont val="Tahoma"/>
            <family val="2"/>
          </rPr>
          <t xml:space="preserve">
</t>
        </r>
      </text>
    </comment>
  </commentList>
</comments>
</file>

<file path=xl/comments8.xml><?xml version="1.0" encoding="utf-8"?>
<comments xmlns="http://schemas.openxmlformats.org/spreadsheetml/2006/main">
  <authors>
    <author>Title I</author>
  </authors>
  <commentList>
    <comment ref="D32" authorId="0">
      <text>
        <r>
          <rPr>
            <sz val="8"/>
            <rFont val="Tahoma"/>
            <family val="2"/>
          </rPr>
          <t>Click drop down menu to complete. (Yes or No)</t>
        </r>
        <r>
          <rPr>
            <sz val="8"/>
            <rFont val="Tahoma"/>
            <family val="2"/>
          </rPr>
          <t xml:space="preserve">
</t>
        </r>
      </text>
    </comment>
    <comment ref="D34" authorId="0">
      <text>
        <r>
          <rPr>
            <sz val="8"/>
            <rFont val="Tahoma"/>
            <family val="2"/>
          </rPr>
          <t>Will comply? (Yes or No)</t>
        </r>
        <r>
          <rPr>
            <sz val="8"/>
            <rFont val="Tahoma"/>
            <family val="2"/>
          </rPr>
          <t xml:space="preserve">
</t>
        </r>
      </text>
    </comment>
    <comment ref="D40" authorId="0">
      <text>
        <r>
          <rPr>
            <sz val="8"/>
            <rFont val="Tahoma"/>
            <family val="2"/>
          </rPr>
          <t>Will comply? (Yes or No)</t>
        </r>
        <r>
          <rPr>
            <sz val="8"/>
            <rFont val="Tahoma"/>
            <family val="2"/>
          </rPr>
          <t xml:space="preserve">
</t>
        </r>
      </text>
    </comment>
    <comment ref="D47" authorId="0">
      <text>
        <r>
          <rPr>
            <sz val="8"/>
            <rFont val="Tahoma"/>
            <family val="2"/>
          </rPr>
          <t>Will comply? (Yes or No)</t>
        </r>
        <r>
          <rPr>
            <sz val="8"/>
            <rFont val="Tahoma"/>
            <family val="2"/>
          </rPr>
          <t xml:space="preserve">
</t>
        </r>
      </text>
    </comment>
    <comment ref="D54" authorId="0">
      <text>
        <r>
          <rPr>
            <sz val="8"/>
            <rFont val="Tahoma"/>
            <family val="2"/>
          </rPr>
          <t>Will comply? (Yes or No)</t>
        </r>
        <r>
          <rPr>
            <sz val="8"/>
            <rFont val="Tahoma"/>
            <family val="2"/>
          </rPr>
          <t xml:space="preserve">
</t>
        </r>
      </text>
    </comment>
    <comment ref="D56" authorId="0">
      <text>
        <r>
          <rPr>
            <sz val="8"/>
            <rFont val="Tahoma"/>
            <family val="2"/>
          </rPr>
          <t>Will comply? (Yes or No)</t>
        </r>
        <r>
          <rPr>
            <sz val="8"/>
            <rFont val="Tahoma"/>
            <family val="2"/>
          </rPr>
          <t xml:space="preserve">
</t>
        </r>
      </text>
    </comment>
  </commentList>
</comments>
</file>

<file path=xl/comments9.xml><?xml version="1.0" encoding="utf-8"?>
<comments xmlns="http://schemas.openxmlformats.org/spreadsheetml/2006/main">
  <authors>
    <author>Title I</author>
  </authors>
  <commentList>
    <comment ref="A5" authorId="0">
      <text>
        <r>
          <rPr>
            <b/>
            <sz val="8"/>
            <rFont val="Tahoma"/>
            <family val="2"/>
          </rPr>
          <t xml:space="preserve">INSTRUCTIONS:
</t>
        </r>
        <r>
          <rPr>
            <sz val="8"/>
            <rFont val="Tahoma"/>
            <family val="2"/>
          </rPr>
          <t>STEP 1. Using the drop down menu respond to each statement with "Yes" or "No."</t>
        </r>
      </text>
    </comment>
    <comment ref="A10" authorId="0">
      <text>
        <r>
          <rPr>
            <sz val="8"/>
            <rFont val="Tahoma"/>
            <family val="2"/>
          </rPr>
          <t>Will comply? Yes or No</t>
        </r>
      </text>
    </comment>
    <comment ref="A25" authorId="0">
      <text>
        <r>
          <rPr>
            <sz val="8"/>
            <rFont val="Tahoma"/>
            <family val="2"/>
          </rPr>
          <t>Will comply? Yes or No</t>
        </r>
      </text>
    </comment>
    <comment ref="A30" authorId="0">
      <text>
        <r>
          <rPr>
            <sz val="8"/>
            <rFont val="Tahoma"/>
            <family val="2"/>
          </rPr>
          <t>Will comply? Yes or No</t>
        </r>
      </text>
    </comment>
  </commentList>
</comments>
</file>

<file path=xl/sharedStrings.xml><?xml version="1.0" encoding="utf-8"?>
<sst xmlns="http://schemas.openxmlformats.org/spreadsheetml/2006/main" count="1516" uniqueCount="1265">
  <si>
    <t>Alamogordo</t>
  </si>
  <si>
    <t>046</t>
  </si>
  <si>
    <t>Albuquerque</t>
  </si>
  <si>
    <t>001</t>
  </si>
  <si>
    <t>Animas</t>
  </si>
  <si>
    <t>030</t>
  </si>
  <si>
    <t>Artesia</t>
  </si>
  <si>
    <t>022</t>
  </si>
  <si>
    <t>Aztec</t>
  </si>
  <si>
    <t>064</t>
  </si>
  <si>
    <t>Belen</t>
  </si>
  <si>
    <t>087</t>
  </si>
  <si>
    <t>Bernalillo</t>
  </si>
  <si>
    <t>061</t>
  </si>
  <si>
    <t>Bloomfield</t>
  </si>
  <si>
    <t>066</t>
  </si>
  <si>
    <t>Capitan</t>
  </si>
  <si>
    <t>040</t>
  </si>
  <si>
    <t>Carlsbad</t>
  </si>
  <si>
    <t>020</t>
  </si>
  <si>
    <t>Carrizozo</t>
  </si>
  <si>
    <t>037</t>
  </si>
  <si>
    <t>Central</t>
  </si>
  <si>
    <t>067</t>
  </si>
  <si>
    <t>Chama</t>
  </si>
  <si>
    <t>053</t>
  </si>
  <si>
    <t>Cimarron</t>
  </si>
  <si>
    <t>008</t>
  </si>
  <si>
    <t>Clayton</t>
  </si>
  <si>
    <t>084</t>
  </si>
  <si>
    <t>Cloudcroft</t>
  </si>
  <si>
    <t>048</t>
  </si>
  <si>
    <t>Clovis</t>
  </si>
  <si>
    <t>012</t>
  </si>
  <si>
    <t>Cobre</t>
  </si>
  <si>
    <t>024</t>
  </si>
  <si>
    <t>Corona</t>
  </si>
  <si>
    <t>038</t>
  </si>
  <si>
    <t>Cuba</t>
  </si>
  <si>
    <t>062</t>
  </si>
  <si>
    <t>Deming</t>
  </si>
  <si>
    <t>042</t>
  </si>
  <si>
    <t>Des Moines</t>
  </si>
  <si>
    <t>085</t>
  </si>
  <si>
    <t>Dexter</t>
  </si>
  <si>
    <t>006</t>
  </si>
  <si>
    <t>Dora</t>
  </si>
  <si>
    <t>060</t>
  </si>
  <si>
    <t>Dulce</t>
  </si>
  <si>
    <t>054</t>
  </si>
  <si>
    <t>Elida</t>
  </si>
  <si>
    <t>058</t>
  </si>
  <si>
    <t>Espanola</t>
  </si>
  <si>
    <t>055</t>
  </si>
  <si>
    <t>Estancia</t>
  </si>
  <si>
    <t>080</t>
  </si>
  <si>
    <t>Eunice</t>
  </si>
  <si>
    <t>032</t>
  </si>
  <si>
    <t>Farmington</t>
  </si>
  <si>
    <t>065</t>
  </si>
  <si>
    <t>Floyd</t>
  </si>
  <si>
    <t>059</t>
  </si>
  <si>
    <t>016</t>
  </si>
  <si>
    <t>Gadsden</t>
  </si>
  <si>
    <t>019</t>
  </si>
  <si>
    <t>Gallup</t>
  </si>
  <si>
    <t>043</t>
  </si>
  <si>
    <t>Grady</t>
  </si>
  <si>
    <t>015</t>
  </si>
  <si>
    <t>Grants</t>
  </si>
  <si>
    <t>088</t>
  </si>
  <si>
    <t>Hagerman</t>
  </si>
  <si>
    <t>005</t>
  </si>
  <si>
    <t>Hatch</t>
  </si>
  <si>
    <t>018</t>
  </si>
  <si>
    <t>Hobbs</t>
  </si>
  <si>
    <t>033</t>
  </si>
  <si>
    <t>Hondo</t>
  </si>
  <si>
    <t>039</t>
  </si>
  <si>
    <t>House</t>
  </si>
  <si>
    <t>050</t>
  </si>
  <si>
    <t>Jal</t>
  </si>
  <si>
    <t>034</t>
  </si>
  <si>
    <t>056</t>
  </si>
  <si>
    <t>063</t>
  </si>
  <si>
    <t>007</t>
  </si>
  <si>
    <t>017</t>
  </si>
  <si>
    <t>069</t>
  </si>
  <si>
    <t>Logan</t>
  </si>
  <si>
    <t>051</t>
  </si>
  <si>
    <t>Lordsburg</t>
  </si>
  <si>
    <t>029</t>
  </si>
  <si>
    <t>041</t>
  </si>
  <si>
    <t>086</t>
  </si>
  <si>
    <t>Loving</t>
  </si>
  <si>
    <t>021</t>
  </si>
  <si>
    <t>Lovington</t>
  </si>
  <si>
    <t>031</t>
  </si>
  <si>
    <t>Magdalena</t>
  </si>
  <si>
    <t>075</t>
  </si>
  <si>
    <t>Maxwell</t>
  </si>
  <si>
    <t>011</t>
  </si>
  <si>
    <t>Melrose</t>
  </si>
  <si>
    <t>014</t>
  </si>
  <si>
    <t>078</t>
  </si>
  <si>
    <t>Mora</t>
  </si>
  <si>
    <t>044</t>
  </si>
  <si>
    <t>081</t>
  </si>
  <si>
    <t>Mosquero</t>
  </si>
  <si>
    <t>028</t>
  </si>
  <si>
    <t>Mountainair</t>
  </si>
  <si>
    <t>082</t>
  </si>
  <si>
    <t>Pecos</t>
  </si>
  <si>
    <t>070</t>
  </si>
  <si>
    <t>Penasco</t>
  </si>
  <si>
    <t>077</t>
  </si>
  <si>
    <t>Pojoaque</t>
  </si>
  <si>
    <t>072</t>
  </si>
  <si>
    <t>Portales</t>
  </si>
  <si>
    <t>057</t>
  </si>
  <si>
    <t>Quemado</t>
  </si>
  <si>
    <t>003</t>
  </si>
  <si>
    <t>Questa</t>
  </si>
  <si>
    <t>079</t>
  </si>
  <si>
    <t>Raton</t>
  </si>
  <si>
    <t>009</t>
  </si>
  <si>
    <t>Reserve</t>
  </si>
  <si>
    <t>002</t>
  </si>
  <si>
    <t>083</t>
  </si>
  <si>
    <t>Roswell</t>
  </si>
  <si>
    <t>004</t>
  </si>
  <si>
    <t>Roy</t>
  </si>
  <si>
    <t>027</t>
  </si>
  <si>
    <t>Ruidoso</t>
  </si>
  <si>
    <t>036</t>
  </si>
  <si>
    <t>052</t>
  </si>
  <si>
    <t>071</t>
  </si>
  <si>
    <t>025</t>
  </si>
  <si>
    <t>Silver</t>
  </si>
  <si>
    <t>023</t>
  </si>
  <si>
    <t>Socorro</t>
  </si>
  <si>
    <t>074</t>
  </si>
  <si>
    <t>Springer</t>
  </si>
  <si>
    <t>010</t>
  </si>
  <si>
    <t>Taos</t>
  </si>
  <si>
    <t>076</t>
  </si>
  <si>
    <t>Tatum</t>
  </si>
  <si>
    <t>035</t>
  </si>
  <si>
    <t>Texico</t>
  </si>
  <si>
    <t>013</t>
  </si>
  <si>
    <t>Tucumcari</t>
  </si>
  <si>
    <t>049</t>
  </si>
  <si>
    <t>Tularosa</t>
  </si>
  <si>
    <t>047</t>
  </si>
  <si>
    <t>Vaughn</t>
  </si>
  <si>
    <t>026</t>
  </si>
  <si>
    <t>045</t>
  </si>
  <si>
    <t>068</t>
  </si>
  <si>
    <t>Zuni</t>
  </si>
  <si>
    <t>089</t>
  </si>
  <si>
    <t>District</t>
  </si>
  <si>
    <t>School</t>
  </si>
  <si>
    <t>507</t>
  </si>
  <si>
    <t>Chelwood,236</t>
  </si>
  <si>
    <t>Hubert H. Humphrey,221</t>
  </si>
  <si>
    <t>Emerson,255</t>
  </si>
  <si>
    <t>East San Jose,252</t>
  </si>
  <si>
    <t>Mary Ann Binford,250</t>
  </si>
  <si>
    <t>Duranes,249</t>
  </si>
  <si>
    <t>Dolores Gonzales,244</t>
  </si>
  <si>
    <t>Coronado Elem,243</t>
  </si>
  <si>
    <t>Comanche,241</t>
  </si>
  <si>
    <t>Manzano Mesa,260</t>
  </si>
  <si>
    <t>Cochiti,237</t>
  </si>
  <si>
    <t>Eugene Field,261</t>
  </si>
  <si>
    <t>Chaparral,234</t>
  </si>
  <si>
    <t>Kit Carson,231</t>
  </si>
  <si>
    <t>Governor Bent,230</t>
  </si>
  <si>
    <t>Bellehaven,229</t>
  </si>
  <si>
    <t>Bel-Air,228</t>
  </si>
  <si>
    <t>Onate,227</t>
  </si>
  <si>
    <t>Barcelona,225</t>
  </si>
  <si>
    <t>Albuquerque Evening,511</t>
  </si>
  <si>
    <t>Collet Park,240</t>
  </si>
  <si>
    <t>Inez,276</t>
  </si>
  <si>
    <t>Lowell,300</t>
  </si>
  <si>
    <t>Los Padillas,297</t>
  </si>
  <si>
    <t>Chamiza,295</t>
  </si>
  <si>
    <t>Longfellow,291</t>
  </si>
  <si>
    <t>Montessori Elementary Charter School,290</t>
  </si>
  <si>
    <t>Lavaland,288</t>
  </si>
  <si>
    <t>La Mesa,285</t>
  </si>
  <si>
    <t>La Luz,282</t>
  </si>
  <si>
    <t>Eubank,258</t>
  </si>
  <si>
    <t>Kirtland,279</t>
  </si>
  <si>
    <t>Edmund G. Ross,219</t>
  </si>
  <si>
    <t>Painted Sky,275</t>
  </si>
  <si>
    <t>Hodgin,273</t>
  </si>
  <si>
    <t>Hawthorne,270</t>
  </si>
  <si>
    <t>North Star,268</t>
  </si>
  <si>
    <t>Griegos,267</t>
  </si>
  <si>
    <t>Seven Bar,265</t>
  </si>
  <si>
    <t>Ventana Ranch,264</t>
  </si>
  <si>
    <t>Edward Gonzales,262</t>
  </si>
  <si>
    <t>Susie Rayos Marmon,280</t>
  </si>
  <si>
    <t>East Mountain High School,024</t>
  </si>
  <si>
    <t>Bandelier,222</t>
  </si>
  <si>
    <t>La Academia de Esperanza,061</t>
  </si>
  <si>
    <t>Robert F Kennedy High School,051</t>
  </si>
  <si>
    <t>Public Academy for Performing Arts,047</t>
  </si>
  <si>
    <t>Nuetros Valores Charter School,039</t>
  </si>
  <si>
    <t>TLC-The Learning Community Charter School,038</t>
  </si>
  <si>
    <t>Southwest Secondary Learning Center,031</t>
  </si>
  <si>
    <t>21st Century Public Academy,027</t>
  </si>
  <si>
    <t>El Camino Real,069</t>
  </si>
  <si>
    <t>South Valley Academy,025</t>
  </si>
  <si>
    <t>School for Integrated Academics &amp;Technologies,090</t>
  </si>
  <si>
    <t>Los Puentes Charter School,017</t>
  </si>
  <si>
    <t>The Alb Talent Dev S,016</t>
  </si>
  <si>
    <t>Career Academic &amp; Technical Academy,015</t>
  </si>
  <si>
    <t>La Resolana Learning Academy,014</t>
  </si>
  <si>
    <t>The Family School,900</t>
  </si>
  <si>
    <t>Corrales International,028</t>
  </si>
  <si>
    <t>Continuation School,035</t>
  </si>
  <si>
    <t>Bataan Charter,007</t>
  </si>
  <si>
    <t>Amy Biehl Charter High School,026</t>
  </si>
  <si>
    <t>John Baker,217</t>
  </si>
  <si>
    <t>Atrisco,216</t>
  </si>
  <si>
    <t>Armijo,215</t>
  </si>
  <si>
    <t>Apache,214</t>
  </si>
  <si>
    <t>Alvarado,213</t>
  </si>
  <si>
    <t>Alamosa,210</t>
  </si>
  <si>
    <t>Alameda,207</t>
  </si>
  <si>
    <t>Adobe Acres,206</t>
  </si>
  <si>
    <t>Digital Arts &amp;Tech Academy,063</t>
  </si>
  <si>
    <t>Dennis Chavez,203</t>
  </si>
  <si>
    <t>McCollum,307</t>
  </si>
  <si>
    <t>Southwest Primary Learning Center,125</t>
  </si>
  <si>
    <t>Christine Duncan Charter School,118</t>
  </si>
  <si>
    <t>No. Albuq. Cooperative Comm. Elem,116</t>
  </si>
  <si>
    <t>La Promesa Early Learning Center,115</t>
  </si>
  <si>
    <t>AIMS,101</t>
  </si>
  <si>
    <t>Mountain Mahogany Community School,098</t>
  </si>
  <si>
    <t>Montessori of the Rio Grande Charter School,095</t>
  </si>
  <si>
    <t>La Luz Del Monte Learning Center,093</t>
  </si>
  <si>
    <t>Acoma,204</t>
  </si>
  <si>
    <t>Ernie Pyle,450</t>
  </si>
  <si>
    <t>Douglas MacArthur,303</t>
  </si>
  <si>
    <t>Johnson,485</t>
  </si>
  <si>
    <t>Eisenhower,480</t>
  </si>
  <si>
    <t>Truman,475</t>
  </si>
  <si>
    <t>Wilson,470</t>
  </si>
  <si>
    <t>Washington,465</t>
  </si>
  <si>
    <t>Van Buren,460</t>
  </si>
  <si>
    <t>Taylor,457</t>
  </si>
  <si>
    <t>Del Norte,514</t>
  </si>
  <si>
    <t>Roosevelt,452</t>
  </si>
  <si>
    <t>Eldorado,515</t>
  </si>
  <si>
    <t>Polk,448</t>
  </si>
  <si>
    <t>Jimmy Carter,445</t>
  </si>
  <si>
    <t>McKinley,440</t>
  </si>
  <si>
    <t>Madison,435</t>
  </si>
  <si>
    <t>Desert Ridge,430</t>
  </si>
  <si>
    <t>Kennedy,427</t>
  </si>
  <si>
    <t>Jefferson,425</t>
  </si>
  <si>
    <t>Jackson,420</t>
  </si>
  <si>
    <t>Taft,455</t>
  </si>
  <si>
    <t>Volcano Vista,575</t>
  </si>
  <si>
    <t>Vision Quest,840</t>
  </si>
  <si>
    <t>Ralph J Bunche Academy,004</t>
  </si>
  <si>
    <t>Native American Community Academy,006</t>
  </si>
  <si>
    <t>School on Wheels,597</t>
  </si>
  <si>
    <t>Freedom High School,596</t>
  </si>
  <si>
    <t>Sierra Alternative School,594</t>
  </si>
  <si>
    <t>Early College Academy,593</t>
  </si>
  <si>
    <t>Albuquerque,590</t>
  </si>
  <si>
    <t>James Monroe,490</t>
  </si>
  <si>
    <t>Atrisco Heritage Academy,576</t>
  </si>
  <si>
    <t>Harrison,415</t>
  </si>
  <si>
    <t>West Mesa,570</t>
  </si>
  <si>
    <t>Valley,560</t>
  </si>
  <si>
    <t>Sandia,550</t>
  </si>
  <si>
    <t>New Futures School,549</t>
  </si>
  <si>
    <t>Rio Grande,540</t>
  </si>
  <si>
    <t>Manzano,530</t>
  </si>
  <si>
    <t>La Cueva,525</t>
  </si>
  <si>
    <t>Highland,520</t>
  </si>
  <si>
    <t>Cibola,580</t>
  </si>
  <si>
    <t>Navajo,327</t>
  </si>
  <si>
    <t>Double Eagle,350</t>
  </si>
  <si>
    <t>Sandia Base,348</t>
  </si>
  <si>
    <t>San Antonito,345</t>
  </si>
  <si>
    <t>Carlos Rey,339</t>
  </si>
  <si>
    <t>Los Ranchos,336</t>
  </si>
  <si>
    <t>Pajarito,333</t>
  </si>
  <si>
    <t>Osuna,332</t>
  </si>
  <si>
    <t>Reginald Chavez,330</t>
  </si>
  <si>
    <t>Hoover,418</t>
  </si>
  <si>
    <t>Georgia O'Keeffe,328</t>
  </si>
  <si>
    <t>Sombra del Monte,357</t>
  </si>
  <si>
    <t>Mountain View,324</t>
  </si>
  <si>
    <t>A. Montoya,321</t>
  </si>
  <si>
    <t>Petroglyph,317</t>
  </si>
  <si>
    <t>Montezuma,315</t>
  </si>
  <si>
    <t>Monte Vista,312</t>
  </si>
  <si>
    <t>Mitchell,310</t>
  </si>
  <si>
    <t>Mission Avenue,309</t>
  </si>
  <si>
    <t>Gordon Bernell Charter,030</t>
  </si>
  <si>
    <t>Arroyo del Oso,329</t>
  </si>
  <si>
    <t>Zia,385</t>
  </si>
  <si>
    <t>Matheson Park,305</t>
  </si>
  <si>
    <t>Grant,413</t>
  </si>
  <si>
    <t>Garfield,410</t>
  </si>
  <si>
    <t>Cleveland,407</t>
  </si>
  <si>
    <t>John Adams Middle,405</t>
  </si>
  <si>
    <t>Helen Cordero,395</t>
  </si>
  <si>
    <t>Sunset View,393</t>
  </si>
  <si>
    <t>Adobe Acres/Navajo,392</t>
  </si>
  <si>
    <t>Corrales,351</t>
  </si>
  <si>
    <t>Zuni,388</t>
  </si>
  <si>
    <t>Sierra Vista,356</t>
  </si>
  <si>
    <t>Whittier,379</t>
  </si>
  <si>
    <t>Wherry,376</t>
  </si>
  <si>
    <t>Lew Wallace,373</t>
  </si>
  <si>
    <t>Valle Vista,370</t>
  </si>
  <si>
    <t>Marie Hughes,365</t>
  </si>
  <si>
    <t>Mark Twain,364</t>
  </si>
  <si>
    <t>Tomasita,363</t>
  </si>
  <si>
    <t>S.Y. Jackson,360</t>
  </si>
  <si>
    <t>Hayes,416</t>
  </si>
  <si>
    <t>Tierra Antiqua,389</t>
  </si>
  <si>
    <t>Academia de Lengua y Cultura,013</t>
  </si>
  <si>
    <t>Sacramento,144</t>
  </si>
  <si>
    <t>High Rolls,057</t>
  </si>
  <si>
    <t>Holloman Intermediate,059</t>
  </si>
  <si>
    <t>Buena Vista,028</t>
  </si>
  <si>
    <t>Holloman Primary,058</t>
  </si>
  <si>
    <t>Sierra,150</t>
  </si>
  <si>
    <t>Chaparral Middle,033</t>
  </si>
  <si>
    <t>Yucca,181</t>
  </si>
  <si>
    <t>Heights,056</t>
  </si>
  <si>
    <t>Mountain View Middle,003</t>
  </si>
  <si>
    <t>La Luz,072</t>
  </si>
  <si>
    <t>Oregon,118</t>
  </si>
  <si>
    <t>Holloman Middle,037</t>
  </si>
  <si>
    <t>Academy Del Sol,004</t>
  </si>
  <si>
    <t>North,114</t>
  </si>
  <si>
    <t>Alamogordo High,015</t>
  </si>
  <si>
    <t>District_Code</t>
  </si>
  <si>
    <t>Animas Elementary,016</t>
  </si>
  <si>
    <t>Animas High School,017</t>
  </si>
  <si>
    <t>Animas Middle School,020</t>
  </si>
  <si>
    <t>Yeso Elemenary,001</t>
  </si>
  <si>
    <t>Artesia High School,014</t>
  </si>
  <si>
    <t>Central Elementary,032</t>
  </si>
  <si>
    <t>Grand Heights ECC,054</t>
  </si>
  <si>
    <t>Hermosa Elementary,056</t>
  </si>
  <si>
    <t>Penasco School,128</t>
  </si>
  <si>
    <t>Roselawn Elementary,139</t>
  </si>
  <si>
    <t>Yucca Elementary,183</t>
  </si>
  <si>
    <t>Artesia Jr. High,187</t>
  </si>
  <si>
    <t>Artesia Intermediate,189</t>
  </si>
  <si>
    <t>Mosaic Academy Charter School,001</t>
  </si>
  <si>
    <t>Vista Nueva High School,002</t>
  </si>
  <si>
    <t>Koogler Mid School,017</t>
  </si>
  <si>
    <t>Aztec High School,018</t>
  </si>
  <si>
    <t>McCoy Elementary,099</t>
  </si>
  <si>
    <t>Park Avenue Elem,123</t>
  </si>
  <si>
    <t>Lydia Rippey Elem,136</t>
  </si>
  <si>
    <t>Infinity High School,001</t>
  </si>
  <si>
    <t>La Promesa,003</t>
  </si>
  <si>
    <t>Family School,006</t>
  </si>
  <si>
    <t>Belen Middle School,025</t>
  </si>
  <si>
    <t>Belen High School,026</t>
  </si>
  <si>
    <t>Central,034</t>
  </si>
  <si>
    <t>La Merced Elem,038</t>
  </si>
  <si>
    <t>Rio Grande Elem,045</t>
  </si>
  <si>
    <t>Gil Sanchez Elem,066</t>
  </si>
  <si>
    <t>Jaramillo Elementary,068</t>
  </si>
  <si>
    <t>Dennis Chavez,080</t>
  </si>
  <si>
    <t>Village Academy,008</t>
  </si>
  <si>
    <t>Algodones Elementary,016</t>
  </si>
  <si>
    <t>Cochiti Elementary,020</t>
  </si>
  <si>
    <t>Cochiti Mid School,024</t>
  </si>
  <si>
    <t>Bernalillo Mid School,026</t>
  </si>
  <si>
    <t>Bernalillo High School,027</t>
  </si>
  <si>
    <t>Santo Domingo Mid,028</t>
  </si>
  <si>
    <t>Placitas Elementary,127</t>
  </si>
  <si>
    <t>WD Carroll Elem,136</t>
  </si>
  <si>
    <t>Roosevelt Elementary,140</t>
  </si>
  <si>
    <t>Santo Domingo Elem,151</t>
  </si>
  <si>
    <t>Charlie Y. Brown,001</t>
  </si>
  <si>
    <t>Blanco Elementary,025</t>
  </si>
  <si>
    <t>Bloomfield High,026</t>
  </si>
  <si>
    <t>Bloomfield Early Childhood Center,030</t>
  </si>
  <si>
    <t>Central Primary,033</t>
  </si>
  <si>
    <t>Creative Ed Prep Instit,066</t>
  </si>
  <si>
    <t>Mesa Alta Junior High,095</t>
  </si>
  <si>
    <t>Naaba Ani Elem,125</t>
  </si>
  <si>
    <t>Capitan ES,033</t>
  </si>
  <si>
    <t>Capitan HS,034</t>
  </si>
  <si>
    <t>Capitan MS,036</t>
  </si>
  <si>
    <t>Jefferson Montessori Academy,001</t>
  </si>
  <si>
    <t>Alta Vista Middle,018</t>
  </si>
  <si>
    <t>P.R. Leyva Middle,032</t>
  </si>
  <si>
    <t>Carlsbad High School,034</t>
  </si>
  <si>
    <t>Craft Elementary,038</t>
  </si>
  <si>
    <t>Early Childhood Ed Ctr,047</t>
  </si>
  <si>
    <t>Hillcrest Elementary,058</t>
  </si>
  <si>
    <t>Monterrey Elementary,100</t>
  </si>
  <si>
    <t>Pate Elementary,124</t>
  </si>
  <si>
    <t>Puckett Elementary,126</t>
  </si>
  <si>
    <t>Riverside Elementary,133</t>
  </si>
  <si>
    <t>J.S. Smith Elementary,144</t>
  </si>
  <si>
    <t>E.M. Smith Elementary,151</t>
  </si>
  <si>
    <t>Sunset Elementary,158</t>
  </si>
  <si>
    <t>Carrizozo Elementary School,035</t>
  </si>
  <si>
    <t>Carrizozo High School,036</t>
  </si>
  <si>
    <t>Carrizozo Middle School,157</t>
  </si>
  <si>
    <t>Kirtland Early CC,024</t>
  </si>
  <si>
    <t>Career Prep HS,025</t>
  </si>
  <si>
    <t>Eva B. Stokely ES,026</t>
  </si>
  <si>
    <t>Kirtland MS,034</t>
  </si>
  <si>
    <t>Kirtland Central HS,035</t>
  </si>
  <si>
    <t>Kirtland ES,038</t>
  </si>
  <si>
    <t>Shiprock HS,039</t>
  </si>
  <si>
    <t>Ruth N. Bond ES,050</t>
  </si>
  <si>
    <t>Nataani Nez ES,055</t>
  </si>
  <si>
    <t>Ojo Amarillo ES,075</t>
  </si>
  <si>
    <t>Mesa ES,110</t>
  </si>
  <si>
    <t>Naschitti ES,114</t>
  </si>
  <si>
    <t>Newcomb ES,116</t>
  </si>
  <si>
    <t>Newcomb MS,126</t>
  </si>
  <si>
    <t>Newcomb HS,130</t>
  </si>
  <si>
    <t>Nizhoni ES,152</t>
  </si>
  <si>
    <t>TseBitAi MS,160</t>
  </si>
  <si>
    <t>Grace B. Wilson ES,174</t>
  </si>
  <si>
    <t>Chama Elementary,036</t>
  </si>
  <si>
    <t>Chama Middle,042</t>
  </si>
  <si>
    <t>T.A. Elementary,064</t>
  </si>
  <si>
    <t>T.A. Middle,068</t>
  </si>
  <si>
    <t>Escalante High,165</t>
  </si>
  <si>
    <t>Moreno Valley High,003</t>
  </si>
  <si>
    <t>Cimarron Elementary,033</t>
  </si>
  <si>
    <t>Cimarron High,034</t>
  </si>
  <si>
    <t>Cimarron Middle School,036</t>
  </si>
  <si>
    <t>Eagle Nest Elementary,047</t>
  </si>
  <si>
    <t>Eagle Nest Middle,048</t>
  </si>
  <si>
    <t>Alvis Elementary,037</t>
  </si>
  <si>
    <t>Clayton Junior High,038</t>
  </si>
  <si>
    <t>Kiser Elementary,039</t>
  </si>
  <si>
    <t>Clayton High,045</t>
  </si>
  <si>
    <t>Cloudcroft Elem,038</t>
  </si>
  <si>
    <t>Cloudcroft High,039</t>
  </si>
  <si>
    <t>Cloudcroft Middle,042</t>
  </si>
  <si>
    <t>Los Ninos,003</t>
  </si>
  <si>
    <t>Clovis High School,036</t>
  </si>
  <si>
    <t>Barry,040</t>
  </si>
  <si>
    <t>Bella Vista Arts Academy,042</t>
  </si>
  <si>
    <t>CHS Freshman Campus,056</t>
  </si>
  <si>
    <t>Highland,058</t>
  </si>
  <si>
    <t>James Bickley,066</t>
  </si>
  <si>
    <t>Cameo,068</t>
  </si>
  <si>
    <t>La Casita,072</t>
  </si>
  <si>
    <t>Lincoln Jackson FC,080</t>
  </si>
  <si>
    <t>Lockwood,084</t>
  </si>
  <si>
    <t>Marshall,091</t>
  </si>
  <si>
    <t>Mesa Elementary,095</t>
  </si>
  <si>
    <t>Yucca Middle School,098</t>
  </si>
  <si>
    <t>Parkview,122</t>
  </si>
  <si>
    <t>Ranchvale Elementary,133</t>
  </si>
  <si>
    <t>Sandia,145</t>
  </si>
  <si>
    <t>Zia Elementary,155</t>
  </si>
  <si>
    <t>Bayard Elementary,023</t>
  </si>
  <si>
    <t>Hurley Elementary,033</t>
  </si>
  <si>
    <t>Central Elementary,036</t>
  </si>
  <si>
    <t>San Lorenzo Elem,059</t>
  </si>
  <si>
    <t>Cobre High School,132</t>
  </si>
  <si>
    <t>Snell Middle School,143</t>
  </si>
  <si>
    <t>Corona Elementary,038</t>
  </si>
  <si>
    <t>Corona High School,039</t>
  </si>
  <si>
    <t xml:space="preserve">Cuba Elementary,037 </t>
  </si>
  <si>
    <t>Cuba High School,038</t>
  </si>
  <si>
    <t>Cuba Middle,075</t>
  </si>
  <si>
    <t>My Little School,001</t>
  </si>
  <si>
    <t>Bataan Elementary,005</t>
  </si>
  <si>
    <t>Cesar Chavez Charter,006</t>
  </si>
  <si>
    <t>Red Mountain Middle,007</t>
  </si>
  <si>
    <t>R. Torres Elementary,008</t>
  </si>
  <si>
    <t>Bell Elementary,024</t>
  </si>
  <si>
    <t>Chaparral Elementary,028</t>
  </si>
  <si>
    <t>Columbus Elementary,036</t>
  </si>
  <si>
    <t>Deming High Schools,044</t>
  </si>
  <si>
    <t>Memorial Elementary,096</t>
  </si>
  <si>
    <t>Deming Intermediate,025</t>
  </si>
  <si>
    <t>Dexter Elementary,043</t>
  </si>
  <si>
    <t>Dexter High,045</t>
  </si>
  <si>
    <t>Dexter Middle,048</t>
  </si>
  <si>
    <t>Dora Elementary,044</t>
  </si>
  <si>
    <t>Dora High School,045</t>
  </si>
  <si>
    <t>Dulce Elementary School,044</t>
  </si>
  <si>
    <t>Dulce High School,045</t>
  </si>
  <si>
    <t>Dulce Middle School,050</t>
  </si>
  <si>
    <t>Elida Elementary,047</t>
  </si>
  <si>
    <t>Elida  High School,048</t>
  </si>
  <si>
    <t>Abiquiu,005</t>
  </si>
  <si>
    <t>Alcalde,015</t>
  </si>
  <si>
    <t>Carinos,018</t>
  </si>
  <si>
    <t>Carlos F.Vigil,019</t>
  </si>
  <si>
    <t>Chimayo,039</t>
  </si>
  <si>
    <t>Mt. View,040</t>
  </si>
  <si>
    <t>Dixon,042</t>
  </si>
  <si>
    <t>J.H.R.,048</t>
  </si>
  <si>
    <t>Espanola Valley High,050</t>
  </si>
  <si>
    <t>Hernandez,059</t>
  </si>
  <si>
    <t>Los Ninos Kinder,142</t>
  </si>
  <si>
    <t>San Juan,144</t>
  </si>
  <si>
    <t>Sombrillo TEQ,145</t>
  </si>
  <si>
    <t>Velarde,169</t>
  </si>
  <si>
    <t>Fairview Elem ETS,053</t>
  </si>
  <si>
    <t>Upper Elementary,001</t>
  </si>
  <si>
    <t>High School,050</t>
  </si>
  <si>
    <t>E Valley Learn Center,100</t>
  </si>
  <si>
    <t>Lower Elementary,169</t>
  </si>
  <si>
    <t>Middle School,172</t>
  </si>
  <si>
    <t>Van Stone Elementary,185</t>
  </si>
  <si>
    <t>Mettie Jordan Elementary,048</t>
  </si>
  <si>
    <t>Caton Middle School,049</t>
  </si>
  <si>
    <t>Eunice High School,050</t>
  </si>
  <si>
    <t>Piedra Vista HS,006</t>
  </si>
  <si>
    <t>Animas Elementary,015</t>
  </si>
  <si>
    <t>Apache Elementary,017</t>
  </si>
  <si>
    <t>Bluffview Elementary,019</t>
  </si>
  <si>
    <t>Country Club Elem,037</t>
  </si>
  <si>
    <t>Esperanza Elementary,038</t>
  </si>
  <si>
    <t>Farmington HS,053</t>
  </si>
  <si>
    <t>Farmington Pre-School,055</t>
  </si>
  <si>
    <t>Hermosa MS,058</t>
  </si>
  <si>
    <t>Heights MS,059</t>
  </si>
  <si>
    <t>Ladera Elementary,073</t>
  </si>
  <si>
    <t>McCormick Elementary,095</t>
  </si>
  <si>
    <t>McKinley Elementary,100</t>
  </si>
  <si>
    <t>Mesa Verde Elementary,106</t>
  </si>
  <si>
    <t>Mesa View MS,108</t>
  </si>
  <si>
    <t>Northeast Elementary,118</t>
  </si>
  <si>
    <t>Rocinante HS,148</t>
  </si>
  <si>
    <t>Tibbetts MS,162</t>
  </si>
  <si>
    <t>Floyd  Middle School,001</t>
  </si>
  <si>
    <t>Floyd Elementary,053</t>
  </si>
  <si>
    <t>Floyd High School,054</t>
  </si>
  <si>
    <t>Fort Sumner Elementary,051</t>
  </si>
  <si>
    <t>Fort Sumner High,052</t>
  </si>
  <si>
    <t>Fort Sumner Middle,060</t>
  </si>
  <si>
    <t>Vado Elem,001</t>
  </si>
  <si>
    <t>Chaparral High,003</t>
  </si>
  <si>
    <t>Desert Pride Academy,007</t>
  </si>
  <si>
    <t>Santa Teresa Elem,008</t>
  </si>
  <si>
    <t>Sunrise Elem,009</t>
  </si>
  <si>
    <t>Sunland Park Elem,013</t>
  </si>
  <si>
    <t>Anthony Elem,016</t>
  </si>
  <si>
    <t>Berino Elem,020</t>
  </si>
  <si>
    <t>Chaparral Elem,030</t>
  </si>
  <si>
    <t>Chaparral Middle,032</t>
  </si>
  <si>
    <t>Desert View Elem,035</t>
  </si>
  <si>
    <t>Desert Trail Elem,040</t>
  </si>
  <si>
    <t>Gadsden Middle,052</t>
  </si>
  <si>
    <t>Gadsden High,054</t>
  </si>
  <si>
    <t>La Union Elem,076</t>
  </si>
  <si>
    <t>Loma Linda Elem,086</t>
  </si>
  <si>
    <t>Mesquite Elem,104</t>
  </si>
  <si>
    <t>North Valley,120</t>
  </si>
  <si>
    <t>Riverside Elem,140</t>
  </si>
  <si>
    <t>Santa Teresa Middle,175</t>
  </si>
  <si>
    <t>Santa Teresa High,200</t>
  </si>
  <si>
    <t>Chief Manuelito Mid,003</t>
  </si>
  <si>
    <t>Gallup Central High,016</t>
  </si>
  <si>
    <t>Crownpoint High,039</t>
  </si>
  <si>
    <t>Gallup Mid,054</t>
  </si>
  <si>
    <t>Gallup High,055</t>
  </si>
  <si>
    <t>Tohatchi High,064</t>
  </si>
  <si>
    <t>Miyamura High,073</t>
  </si>
  <si>
    <t>Navajo Pine High,075</t>
  </si>
  <si>
    <t>Crownpoint Mid,088</t>
  </si>
  <si>
    <t>TseYi Gai High,089</t>
  </si>
  <si>
    <t>Turpen El,091</t>
  </si>
  <si>
    <t>Middle College High,097</t>
  </si>
  <si>
    <t>Navajo Mid,100</t>
  </si>
  <si>
    <t>Tohatchi Mid,120</t>
  </si>
  <si>
    <t>Ramah High,130</t>
  </si>
  <si>
    <t>Thoreau High,145</t>
  </si>
  <si>
    <t>Thoreau Mid,155</t>
  </si>
  <si>
    <t>Kennedy Mid,190</t>
  </si>
  <si>
    <t>Chee Dodge ES,030</t>
  </si>
  <si>
    <t>Church Rock ES,034</t>
  </si>
  <si>
    <t>Crownpoint ES,038</t>
  </si>
  <si>
    <t>Indian Hills ES,062</t>
  </si>
  <si>
    <t>Jefferson ES,066</t>
  </si>
  <si>
    <t>Lincoln ES,077</t>
  </si>
  <si>
    <t>Navajo ES,079</t>
  </si>
  <si>
    <t>Ramah ES,132</t>
  </si>
  <si>
    <t>Red Rock ES,134</t>
  </si>
  <si>
    <t>Roosevelt ES,135</t>
  </si>
  <si>
    <t>Rocky View ES,138</t>
  </si>
  <si>
    <t>Stagecoach ES,152</t>
  </si>
  <si>
    <t>Juan de Onate ES,158</t>
  </si>
  <si>
    <t>David Skeet ES,160</t>
  </si>
  <si>
    <t>Thoreau ES,162</t>
  </si>
  <si>
    <t>Tohatchi ES,164</t>
  </si>
  <si>
    <t>Twin Lakes ES,170</t>
  </si>
  <si>
    <t>Washington ES,173</t>
  </si>
  <si>
    <t>Grady Elementary,055</t>
  </si>
  <si>
    <t>Grady High School,057</t>
  </si>
  <si>
    <t>Grady  Middle School,056</t>
  </si>
  <si>
    <t>Cubero Elem,038</t>
  </si>
  <si>
    <t>Grants High,055</t>
  </si>
  <si>
    <t xml:space="preserve">Los Alamitos Mid,056 </t>
  </si>
  <si>
    <t>Laguna Acoma High,057</t>
  </si>
  <si>
    <t>Laguna Acoma Mid,058</t>
  </si>
  <si>
    <t>Mesa View Elem,099</t>
  </si>
  <si>
    <t>Milan Elem,104</t>
  </si>
  <si>
    <t>Mt. Taylor Elem,106</t>
  </si>
  <si>
    <t>San Rafael Elem,152</t>
  </si>
  <si>
    <t>Seboyeta Elem,155</t>
  </si>
  <si>
    <t>Bluewater Elem,915</t>
  </si>
  <si>
    <t>Hagerman Elementary,054</t>
  </si>
  <si>
    <t>Hagerman High,055</t>
  </si>
  <si>
    <t>Hagerman Middle,056</t>
  </si>
  <si>
    <t>Rio Grande,001</t>
  </si>
  <si>
    <t>Hatch Valley Middle,050</t>
  </si>
  <si>
    <t>Garfield Elementary,053</t>
  </si>
  <si>
    <t>Hatch Elementary,057</t>
  </si>
  <si>
    <t>Hatch High School,058</t>
  </si>
  <si>
    <t>Broadmoor ES,028</t>
  </si>
  <si>
    <t>College Lane,030</t>
  </si>
  <si>
    <t>BT Washington,172</t>
  </si>
  <si>
    <t>Hondo Elementary,059</t>
  </si>
  <si>
    <t>Hondo High,060</t>
  </si>
  <si>
    <t>House Junior High,058</t>
  </si>
  <si>
    <t>House Elementary,059</t>
  </si>
  <si>
    <t>House High School,060</t>
  </si>
  <si>
    <t>Jal Elementary School,060</t>
  </si>
  <si>
    <t>Jal Junior High School,064</t>
  </si>
  <si>
    <t>Jal High School,066</t>
  </si>
  <si>
    <t>Lindrithe Area Heritage Charter School,003</t>
  </si>
  <si>
    <t>Coronado High,038</t>
  </si>
  <si>
    <t>Gallina Elem,054</t>
  </si>
  <si>
    <t>Coronado Mid,060</t>
  </si>
  <si>
    <t>Lybrook Elem,087</t>
  </si>
  <si>
    <t>Walatowa High Charter,003</t>
  </si>
  <si>
    <t>San Diego Riverside Charter School,004</t>
  </si>
  <si>
    <t>Jemez Valley Elem,145</t>
  </si>
  <si>
    <t>Jemez Valley High,166</t>
  </si>
  <si>
    <t>Jemez Valley Middle,170</t>
  </si>
  <si>
    <t>Des Moines ES,044</t>
  </si>
  <si>
    <t>Des Moines High,045</t>
  </si>
  <si>
    <t>Des_Moines</t>
  </si>
  <si>
    <t>Fort_Sumner</t>
  </si>
  <si>
    <t>Jemez_Mountain</t>
  </si>
  <si>
    <t>Jemez_Valley</t>
  </si>
  <si>
    <t>Lake_Arthur</t>
  </si>
  <si>
    <t>Las_Cruces</t>
  </si>
  <si>
    <t>Las_Vegas_City</t>
  </si>
  <si>
    <t>Los_Alamos</t>
  </si>
  <si>
    <t>Los_Lunas</t>
  </si>
  <si>
    <t>Mesa_Vista</t>
  </si>
  <si>
    <t>Rio_Rancho</t>
  </si>
  <si>
    <t>San_Jon</t>
  </si>
  <si>
    <t>Santa_Fe</t>
  </si>
  <si>
    <t>Santa_Rosa</t>
  </si>
  <si>
    <t>Truth_or_Consequences</t>
  </si>
  <si>
    <t>Wagon_Mound</t>
  </si>
  <si>
    <t>West_Las_Vegas</t>
  </si>
  <si>
    <t>Cien_Aguas</t>
  </si>
  <si>
    <t>Lake Arthur Elem,073</t>
  </si>
  <si>
    <t>Lake Arthur High,075</t>
  </si>
  <si>
    <t>Lake Arthur Middle,077</t>
  </si>
  <si>
    <t>Camino Middle,002</t>
  </si>
  <si>
    <t>Cesar Chavez,006</t>
  </si>
  <si>
    <t>Sonoma,007</t>
  </si>
  <si>
    <t>Columbia,009</t>
  </si>
  <si>
    <t>Alameda,010</t>
  </si>
  <si>
    <t>San Andres Lrng Ctr,012</t>
  </si>
  <si>
    <t>La Academia Dolores Huerta,011</t>
  </si>
  <si>
    <t>Las Montanas,013</t>
  </si>
  <si>
    <t>Picacho Middle,035</t>
  </si>
  <si>
    <t>Conlee,036</t>
  </si>
  <si>
    <t>East Picacho,044</t>
  </si>
  <si>
    <t>Desert Hills,045</t>
  </si>
  <si>
    <t>Dona Ana,048</t>
  </si>
  <si>
    <t>Fairacres,051</t>
  </si>
  <si>
    <t>Highland,053</t>
  </si>
  <si>
    <t>Hillrise,055</t>
  </si>
  <si>
    <t>Hermosa Heights,059</t>
  </si>
  <si>
    <t>Jornada,061</t>
  </si>
  <si>
    <t>Loma Heights,065</t>
  </si>
  <si>
    <t>Las Cruces HS,075</t>
  </si>
  <si>
    <t>Lynn Middle,086</t>
  </si>
  <si>
    <t>MacArthur Elem,093</t>
  </si>
  <si>
    <t>Mesilla,097</t>
  </si>
  <si>
    <t>Mayfield HS,100</t>
  </si>
  <si>
    <t>Mesilla Park,110</t>
  </si>
  <si>
    <t>Onate HS,130</t>
  </si>
  <si>
    <t>Sunrise,140</t>
  </si>
  <si>
    <t>Sierra Middle,144</t>
  </si>
  <si>
    <t>Tombaugh,145</t>
  </si>
  <si>
    <t>University Hills,150</t>
  </si>
  <si>
    <t>Valley View,166</t>
  </si>
  <si>
    <t>Vista Middle,170</t>
  </si>
  <si>
    <t>Booker T. Washington,172</t>
  </si>
  <si>
    <t>White Sands Elem,177</t>
  </si>
  <si>
    <t>White Sands MS,178</t>
  </si>
  <si>
    <t>Zia Middle,184</t>
  </si>
  <si>
    <t>Early Childhood Center,003</t>
  </si>
  <si>
    <t>Memorial Middle,031</t>
  </si>
  <si>
    <t>Los Ninos,037</t>
  </si>
  <si>
    <t>Legion Park,045</t>
  </si>
  <si>
    <t>Sierra Vista Elementary,054</t>
  </si>
  <si>
    <t>Paul D. Henry,058</t>
  </si>
  <si>
    <t>Robertson High School,136</t>
  </si>
  <si>
    <t>Mike Mateo Sena,150</t>
  </si>
  <si>
    <t>Logan Elementary,080</t>
  </si>
  <si>
    <t>Logan High School,081</t>
  </si>
  <si>
    <t>Logan Junior High,082</t>
  </si>
  <si>
    <t>Central Elementary,034</t>
  </si>
  <si>
    <t>Southside Elementary,036</t>
  </si>
  <si>
    <t>Dugan Tarango,060</t>
  </si>
  <si>
    <t>Lordsburg High,082</t>
  </si>
  <si>
    <t>RV Traylor,174</t>
  </si>
  <si>
    <t>Aspen,017</t>
  </si>
  <si>
    <t>Barranca Mesa,021</t>
  </si>
  <si>
    <t>Chamisa,040</t>
  </si>
  <si>
    <t>Los Alamos High,080</t>
  </si>
  <si>
    <t>Melrsoe Junior High,093</t>
  </si>
  <si>
    <t>Melrose Elementary,094</t>
  </si>
  <si>
    <t>Melrose High School,095</t>
  </si>
  <si>
    <t>Mountain,101</t>
  </si>
  <si>
    <t>Los Alamos Middle,124</t>
  </si>
  <si>
    <t>Pinon,127</t>
  </si>
  <si>
    <t>Valencia Elemetary,002</t>
  </si>
  <si>
    <t>Desert View Elementary,003</t>
  </si>
  <si>
    <t>Century High School,009</t>
  </si>
  <si>
    <t>Valencia High School,017</t>
  </si>
  <si>
    <t>Los Lunas Family School,018</t>
  </si>
  <si>
    <t>Manzano Vista Middle School,025</t>
  </si>
  <si>
    <t>Bosque Farms Elementary,028</t>
  </si>
  <si>
    <t>Katherine Gallegos Elementary,080</t>
  </si>
  <si>
    <t>Los Lunas Elementary,082</t>
  </si>
  <si>
    <t>Raymond Gabaldon Elementary,083</t>
  </si>
  <si>
    <t>Los Lunas Middle School,084</t>
  </si>
  <si>
    <t>Los Lunas High School,085</t>
  </si>
  <si>
    <t>Daniel Fernandez Elementary,090</t>
  </si>
  <si>
    <t>Peralta Elementary,122</t>
  </si>
  <si>
    <t>Ann Parish Elementary,150</t>
  </si>
  <si>
    <t>Sundance Elementary,160</t>
  </si>
  <si>
    <t>Tome Elementary,180</t>
  </si>
  <si>
    <t>Loving Middle School,088</t>
  </si>
  <si>
    <t>Loving High School,086</t>
  </si>
  <si>
    <t>Loving Elementary School,085</t>
  </si>
  <si>
    <t>New Hope High School,004</t>
  </si>
  <si>
    <t>Jefferson Elementary,068</t>
  </si>
  <si>
    <t>Lea Elementary,076</t>
  </si>
  <si>
    <t>Llano Elementary,078</t>
  </si>
  <si>
    <t>Lovington 6th Grade,080</t>
  </si>
  <si>
    <t>Lovington High School,081</t>
  </si>
  <si>
    <t>Taylor Middle School,082</t>
  </si>
  <si>
    <t>Ben Alexander Elem,123</t>
  </si>
  <si>
    <t>Yarbro Elementary,181</t>
  </si>
  <si>
    <t>Magdalena High,095</t>
  </si>
  <si>
    <t>Magdalena Middle,100</t>
  </si>
  <si>
    <t>Magdalena Elementary,133</t>
  </si>
  <si>
    <t>Maxwell Elementary,100</t>
  </si>
  <si>
    <t>Maxwell High,105</t>
  </si>
  <si>
    <t>Maxwell Middle,108</t>
  </si>
  <si>
    <t>El Rito Elementary,047</t>
  </si>
  <si>
    <t>Ojo Caliente Elem,118</t>
  </si>
  <si>
    <t>Mesa Vista High,119</t>
  </si>
  <si>
    <t>Mesa Vista Middle,125</t>
  </si>
  <si>
    <t>Lazaro Garcia Middle School,001</t>
  </si>
  <si>
    <t>Holman Elementary,059</t>
  </si>
  <si>
    <t>Mora Elementary,104</t>
  </si>
  <si>
    <t>Mora High School,105</t>
  </si>
  <si>
    <t>Route 66 Elementary,001</t>
  </si>
  <si>
    <t>Edgewood Middle,003</t>
  </si>
  <si>
    <t>Moriarty Elementary,100</t>
  </si>
  <si>
    <t>Moriarty High School,101</t>
  </si>
  <si>
    <t>Moriarty Middle,102</t>
  </si>
  <si>
    <t>Edgewood Elementary,110</t>
  </si>
  <si>
    <t>South Mountain Elem,120</t>
  </si>
  <si>
    <t>Mountainview Elem,150</t>
  </si>
  <si>
    <t>Mosquero ES,100</t>
  </si>
  <si>
    <t>Mosquero High,101</t>
  </si>
  <si>
    <t>Mountainair Elementary,105</t>
  </si>
  <si>
    <t>Mountainair Junior High,106</t>
  </si>
  <si>
    <t>Mountainair High,107</t>
  </si>
  <si>
    <t>Melrose Elem,094</t>
  </si>
  <si>
    <t>Melrose High,095</t>
  </si>
  <si>
    <t>Melrose Junior,093</t>
  </si>
  <si>
    <t>Pecos HS,173</t>
  </si>
  <si>
    <t>Pecos MS,124</t>
  </si>
  <si>
    <t>Pecos ES,150</t>
  </si>
  <si>
    <t>Peñasco Elementary,121</t>
  </si>
  <si>
    <t>Peñasco High,123</t>
  </si>
  <si>
    <t>Peñasco Middle,128</t>
  </si>
  <si>
    <t>Pojoaque Intermediate. 128</t>
  </si>
  <si>
    <t>Sixth rade Academy, 132</t>
  </si>
  <si>
    <t>Pojoaque Middle,125</t>
  </si>
  <si>
    <t>Pojoaque High,124</t>
  </si>
  <si>
    <t>Pablo Roybal Elem,123</t>
  </si>
  <si>
    <t>Brown Early Education Center,028</t>
  </si>
  <si>
    <t>James Elementary,032</t>
  </si>
  <si>
    <t>Portales Jr. High,123</t>
  </si>
  <si>
    <t>Portales High School,124</t>
  </si>
  <si>
    <t>Valencia Elementary,160</t>
  </si>
  <si>
    <t>Alta Vista Elementary,001</t>
  </si>
  <si>
    <t>Alta Vista Intermediate,003</t>
  </si>
  <si>
    <t>Red River Chapter,004</t>
  </si>
  <si>
    <t>Roots and Wings,006</t>
  </si>
  <si>
    <t>Rio Costilla Elementary,039</t>
  </si>
  <si>
    <t>Questa High,129</t>
  </si>
  <si>
    <t>Questa Jr. High,130</t>
  </si>
  <si>
    <t>Columbian,038</t>
  </si>
  <si>
    <t>Longfellow,065</t>
  </si>
  <si>
    <t>Kearny,080</t>
  </si>
  <si>
    <t>Raton Middle School ,135</t>
  </si>
  <si>
    <t>Raton High School,136</t>
  </si>
  <si>
    <t>Glenwood Elementary,055</t>
  </si>
  <si>
    <t>Reserve Elementary,135</t>
  </si>
  <si>
    <t>Reserve High School,136</t>
  </si>
  <si>
    <t>Eagle Ridge Middle,001</t>
  </si>
  <si>
    <t>Rio Rancho High School,006</t>
  </si>
  <si>
    <t>V. Sue Cleveland HS,011</t>
  </si>
  <si>
    <t>Maggie Cordova Elementary,012</t>
  </si>
  <si>
    <t>Independence High,013</t>
  </si>
  <si>
    <t>Vista Grande Elementary,015</t>
  </si>
  <si>
    <t>Rio Rancho Middle,016</t>
  </si>
  <si>
    <t>Shining Star Preschool,017</t>
  </si>
  <si>
    <t>Rio Rancho Cyber Academy,018</t>
  </si>
  <si>
    <t>Sandia Vista Elementary,020</t>
  </si>
  <si>
    <t>Cielo Azul Elementary,021</t>
  </si>
  <si>
    <t>Colinas del Norte Elementary,050</t>
  </si>
  <si>
    <t>Enchanted Hills Elementary,100</t>
  </si>
  <si>
    <t>Mountain View Middle,105</t>
  </si>
  <si>
    <t>Puesta del Sol,319</t>
  </si>
  <si>
    <t>Rio Rancho Elementary,340</t>
  </si>
  <si>
    <t>Ernest Stapleton,372</t>
  </si>
  <si>
    <t>Martin Luther King Jr. Elementary,375</t>
  </si>
  <si>
    <t>Lincoln Middle,481</t>
  </si>
  <si>
    <t>Sydney Gutierrez,009</t>
  </si>
  <si>
    <t>Berrendo Elem,024</t>
  </si>
  <si>
    <t>Berrendo Middle,025</t>
  </si>
  <si>
    <t>Mt. View Middle,036</t>
  </si>
  <si>
    <t>Del Norte Elem,041</t>
  </si>
  <si>
    <t>Mesa Middle Elem,042</t>
  </si>
  <si>
    <t>East Grand Pls. Elm,044</t>
  </si>
  <si>
    <t>El Capitan Elem,050</t>
  </si>
  <si>
    <t>Nancy Lopez Elem,052</t>
  </si>
  <si>
    <t>Military Heights Elem,095</t>
  </si>
  <si>
    <t>Missouri Ave. Elem,100</t>
  </si>
  <si>
    <t>Monterrey Elem,105</t>
  </si>
  <si>
    <t>Sunset Elem,120</t>
  </si>
  <si>
    <t>Sierra Middle,125</t>
  </si>
  <si>
    <t>Pecos Elem,126</t>
  </si>
  <si>
    <t>Goddard High,130</t>
  </si>
  <si>
    <t>University High,132</t>
  </si>
  <si>
    <t>Roswell High,135</t>
  </si>
  <si>
    <t>Valley View Elem,161</t>
  </si>
  <si>
    <t>Washington Ave. Elem,175</t>
  </si>
  <si>
    <t>Roy Elementary,135</t>
  </si>
  <si>
    <t>Roy Mid/High,136</t>
  </si>
  <si>
    <t>San Jon Junior High,001</t>
  </si>
  <si>
    <t>Nob Hill Early Childhd,115</t>
  </si>
  <si>
    <t>Ruidoso Middle Sch,130</t>
  </si>
  <si>
    <t>Ruidoso High Sch,139</t>
  </si>
  <si>
    <t>Sierra Vista Primary,145</t>
  </si>
  <si>
    <t>White Mt. Elem,165</t>
  </si>
  <si>
    <t>Cesar Chavez,005</t>
  </si>
  <si>
    <t>Acequia Madre,008</t>
  </si>
  <si>
    <t>Agua Fria,011</t>
  </si>
  <si>
    <t>Career Academy,012</t>
  </si>
  <si>
    <t>Monte Del Sol,014</t>
  </si>
  <si>
    <t>Capital,020</t>
  </si>
  <si>
    <t>Carlos Gilbert,022</t>
  </si>
  <si>
    <t>Ramirez Thomas,023</t>
  </si>
  <si>
    <t>ATC,024</t>
  </si>
  <si>
    <t>Atalaya,033</t>
  </si>
  <si>
    <t>Tierra Encantada,036</t>
  </si>
  <si>
    <t>Gonzales,057</t>
  </si>
  <si>
    <t>Kearny,070</t>
  </si>
  <si>
    <t>EJ Martinez,099</t>
  </si>
  <si>
    <t>Pinon,100</t>
  </si>
  <si>
    <t>Ortiz Middle,110</t>
  </si>
  <si>
    <t>Sweeney,130</t>
  </si>
  <si>
    <t>El Dorado,135</t>
  </si>
  <si>
    <t>Salazar,143</t>
  </si>
  <si>
    <t>Nava,145</t>
  </si>
  <si>
    <t>Chaparral,146</t>
  </si>
  <si>
    <t>Turquoise Trail,155</t>
  </si>
  <si>
    <t>Tesuque,160</t>
  </si>
  <si>
    <t>Santa Fe HS,165</t>
  </si>
  <si>
    <t>Nye Early Childhood,168</t>
  </si>
  <si>
    <t>Wood Gomley,176</t>
  </si>
  <si>
    <t>De Vargas,186</t>
  </si>
  <si>
    <t>Capshaw,188</t>
  </si>
  <si>
    <t>Rita M. Marquez Elem,015</t>
  </si>
  <si>
    <t>Anton Chico Middle,020</t>
  </si>
  <si>
    <t>Santa Rosa Elem,144</t>
  </si>
  <si>
    <t>Santa Rosa High,146</t>
  </si>
  <si>
    <t>Santa Rosa Middle,150</t>
  </si>
  <si>
    <t>SH Opportunity,002</t>
  </si>
  <si>
    <t>Aldo Leopold Charter,011</t>
  </si>
  <si>
    <t>Cliff High,034</t>
  </si>
  <si>
    <t>Cliff Elementary,037</t>
  </si>
  <si>
    <t>Jose Barrios,115</t>
  </si>
  <si>
    <t>G. W. Stout,123</t>
  </si>
  <si>
    <t>La Plata Middle,145</t>
  </si>
  <si>
    <t>Silver High,152</t>
  </si>
  <si>
    <t>Sixth Street,155</t>
  </si>
  <si>
    <t>Harrison Schmitt,157</t>
  </si>
  <si>
    <t>Parkview,001</t>
  </si>
  <si>
    <t>Cottonwood Valley Charter,003</t>
  </si>
  <si>
    <t>Midway,079</t>
  </si>
  <si>
    <t>San Antonio,144</t>
  </si>
  <si>
    <t>Sarracino,155</t>
  </si>
  <si>
    <t>Zimmerly,156</t>
  </si>
  <si>
    <t>Socorro High,160</t>
  </si>
  <si>
    <t>Miranda Jr. High,052</t>
  </si>
  <si>
    <t>Forrester Elementary,056</t>
  </si>
  <si>
    <t>Wilferth Middle,058</t>
  </si>
  <si>
    <t>Springer High,150</t>
  </si>
  <si>
    <t>Arrey Elem. School,016</t>
  </si>
  <si>
    <t>Hot Springs High,058</t>
  </si>
  <si>
    <t>Sierra Elem. School,060</t>
  </si>
  <si>
    <t>T. or C. Middle School,063</t>
  </si>
  <si>
    <t>T. or C. Elem. School,162</t>
  </si>
  <si>
    <t>Arroyos del Norte,004</t>
  </si>
  <si>
    <t>Taos  Charter,005</t>
  </si>
  <si>
    <t>Anansi Charter,006</t>
  </si>
  <si>
    <t>Chrysalis Alternative,010</t>
  </si>
  <si>
    <t>Taos Cyber Magnet,011</t>
  </si>
  <si>
    <t>Vista Grande High,012</t>
  </si>
  <si>
    <t>Ranchos Elementary,133</t>
  </si>
  <si>
    <t>Taos Middle School,164</t>
  </si>
  <si>
    <t>Taos High School,165</t>
  </si>
  <si>
    <t>Enos Garcia Elem,175</t>
  </si>
  <si>
    <t>Tatum Jr. High,090</t>
  </si>
  <si>
    <t>Tatum Elementary,162</t>
  </si>
  <si>
    <t>Tatum High,163</t>
  </si>
  <si>
    <t>Texico Elementary,161</t>
  </si>
  <si>
    <t>Texico High School,162</t>
  </si>
  <si>
    <t>Texico Middle School,163</t>
  </si>
  <si>
    <t>Tucumcari ES,053</t>
  </si>
  <si>
    <t>Tucumcari MS,163</t>
  </si>
  <si>
    <t>Tucumcari HS,164</t>
  </si>
  <si>
    <t>Vaughn Elementary,168</t>
  </si>
  <si>
    <t>Vaughn High,169</t>
  </si>
  <si>
    <t>Tularosa Intermediate,160</t>
  </si>
  <si>
    <t>Tularosa Elementary,163</t>
  </si>
  <si>
    <t>Tularosa Middle,164</t>
  </si>
  <si>
    <t>Tularosa High,165</t>
  </si>
  <si>
    <t>Wagon Mound Elem,172</t>
  </si>
  <si>
    <t>Wagon Mound HS,173</t>
  </si>
  <si>
    <t>Family Partnership,003</t>
  </si>
  <si>
    <t>Rio Gallinas Charter,004</t>
  </si>
  <si>
    <t>Luis E. Armijo Elem,012</t>
  </si>
  <si>
    <t>Valley Elementary,050</t>
  </si>
  <si>
    <t>Valley Middle,068</t>
  </si>
  <si>
    <t>Don Cecilio Martinez,112</t>
  </si>
  <si>
    <t>Tony Serna Elem,125</t>
  </si>
  <si>
    <t>Union Elementary,157</t>
  </si>
  <si>
    <t>WLV Middle,172</t>
  </si>
  <si>
    <t>WLV High,173</t>
  </si>
  <si>
    <t>A:shiwi,025</t>
  </si>
  <si>
    <t>Dowa Yalanne,165</t>
  </si>
  <si>
    <t>Zuni High School,190</t>
  </si>
  <si>
    <t>Twin Buttes High Sch,192</t>
  </si>
  <si>
    <t>Zuni Middle School,195</t>
  </si>
  <si>
    <t>Datil Elementary,045</t>
  </si>
  <si>
    <t>Quemado Elementary,129</t>
  </si>
  <si>
    <t>Quemado High School,130</t>
  </si>
  <si>
    <t>Moriarty_Edgewood</t>
  </si>
  <si>
    <t>Select Type of School</t>
  </si>
  <si>
    <t>School
Improvement
Designation</t>
  </si>
  <si>
    <t>Grade Levels</t>
  </si>
  <si>
    <t>Total School Enrollment</t>
  </si>
  <si>
    <t>S1</t>
  </si>
  <si>
    <t>S1 Delay</t>
  </si>
  <si>
    <t>S2</t>
  </si>
  <si>
    <t>S2 Delay</t>
  </si>
  <si>
    <t>CA</t>
  </si>
  <si>
    <t>CA Delay</t>
  </si>
  <si>
    <t>R1</t>
  </si>
  <si>
    <t>R1 Delay</t>
  </si>
  <si>
    <t>R2</t>
  </si>
  <si>
    <t>R2 Delay</t>
  </si>
  <si>
    <t>Targeted</t>
  </si>
  <si>
    <t>School Wide</t>
  </si>
  <si>
    <t>N/A</t>
  </si>
  <si>
    <t>Improvement_desig</t>
  </si>
  <si>
    <t>Title_I_Status</t>
  </si>
  <si>
    <t>Percent of  Low Income Students</t>
  </si>
  <si>
    <t xml:space="preserve"> </t>
  </si>
  <si>
    <t>NA</t>
  </si>
  <si>
    <t>(Youthbuild) Abq Trade &amp; Tech Community HS,130</t>
  </si>
  <si>
    <t>Number of Low Income Students</t>
  </si>
  <si>
    <t>ARRA 
per 
Low Income Student</t>
  </si>
  <si>
    <t>Regular
Title I 
per 
Low Income Student</t>
  </si>
  <si>
    <t>DISTRICT:</t>
  </si>
  <si>
    <t xml:space="preserve">DISTRICT CODE (STARS): </t>
  </si>
  <si>
    <t>FUND SOURCE</t>
  </si>
  <si>
    <t>Regular Title I</t>
  </si>
  <si>
    <t xml:space="preserve">Funds Transferred In Through Transferability: </t>
  </si>
  <si>
    <t>Funds Transferred In Through REAP-Flex:</t>
  </si>
  <si>
    <r>
      <t>SET-ASIDES</t>
    </r>
    <r>
      <rPr>
        <sz val="10"/>
        <rFont val="Arial"/>
        <family val="2"/>
      </rPr>
      <t xml:space="preserve">   Provide amounts set aside from Title I funds for the following:</t>
    </r>
  </si>
  <si>
    <t xml:space="preserve">Regular Title I Set-Asides </t>
  </si>
  <si>
    <t>PNP eligible</t>
  </si>
  <si>
    <t>Amount from PNP Workbook</t>
  </si>
  <si>
    <t>b.  Neglected/Delinquent (N/D) Funds</t>
  </si>
  <si>
    <t>c.  Homeless</t>
  </si>
  <si>
    <r>
      <t xml:space="preserve">d.  </t>
    </r>
    <r>
      <rPr>
        <sz val="10"/>
        <rFont val="Arial"/>
        <family val="2"/>
      </rPr>
      <t>District Level</t>
    </r>
    <r>
      <rPr>
        <sz val="10"/>
        <rFont val="Arial"/>
        <family val="2"/>
      </rPr>
      <t xml:space="preserve"> Preschool </t>
    </r>
  </si>
  <si>
    <t>e.  District Level Summer Program</t>
  </si>
  <si>
    <t>f.   District Level After School</t>
  </si>
  <si>
    <t>g.  HQT Staff Development</t>
  </si>
  <si>
    <r>
      <t xml:space="preserve">h. Other District Level Staff Development </t>
    </r>
    <r>
      <rPr>
        <sz val="8"/>
        <rFont val="Arial"/>
        <family val="2"/>
      </rPr>
      <t>(Not DINOI)</t>
    </r>
  </si>
  <si>
    <t>Does your District have the District in Need of Improvement Designation?</t>
  </si>
  <si>
    <t>yes</t>
  </si>
  <si>
    <t>i. District Improvement Staff Development</t>
  </si>
  <si>
    <t>j. School Choice Related Transportation</t>
  </si>
  <si>
    <t>k. Supplemental Educational Services</t>
  </si>
  <si>
    <t xml:space="preserve">     Total School Choice/SES </t>
  </si>
  <si>
    <t>l. Other</t>
  </si>
  <si>
    <t>PNP eligible if "Other" is for Instructional Services</t>
  </si>
  <si>
    <t>no</t>
  </si>
  <si>
    <t>m. Indirect Costs</t>
  </si>
  <si>
    <t>Amount from Indirect Costs Worksheet</t>
  </si>
  <si>
    <t>n. Total Administrative Costs</t>
  </si>
  <si>
    <r>
      <t xml:space="preserve">o.  Private Schools </t>
    </r>
  </si>
  <si>
    <t xml:space="preserve">    Total for LEA Set-asides</t>
  </si>
  <si>
    <t>Total Public School Site Allocations</t>
  </si>
  <si>
    <t>STARS Code:</t>
  </si>
  <si>
    <t xml:space="preserve">Regular Title I </t>
  </si>
  <si>
    <t xml:space="preserve">Dollar amount allocated to Delinquent sites: </t>
  </si>
  <si>
    <t xml:space="preserve"> Names of Eligible Institution(s)
Located in Applicant's District</t>
  </si>
  <si>
    <t xml:space="preserve">
Regular Title I 
Amount Per Child</t>
  </si>
  <si>
    <t>Total Amount</t>
  </si>
  <si>
    <t>Neglected Sites receive amount comparable to per pupil amount of Title I Schools</t>
  </si>
  <si>
    <t>Yes</t>
  </si>
  <si>
    <t>Section 1423 – Required Descriptors in the Agreement:</t>
  </si>
  <si>
    <t>• Describes the program and the formal agreement(s) between the district and facility (ies).</t>
  </si>
  <si>
    <t xml:space="preserve">• Describes the program for returning students from facilities to participating schools and the types of services that will be provided. </t>
  </si>
  <si>
    <t>• Describes how the school will coordinate with existing education programs to meet the unique educational needs of the student.</t>
  </si>
  <si>
    <t>• Describes efforts of participating schools to ensure awareness of student’s IEP.</t>
  </si>
  <si>
    <t>If applicable, provide descriptors within the Agreement for the following:</t>
  </si>
  <si>
    <t>•Description of coordination with social, health, and other services for students returning to public schools.</t>
  </si>
  <si>
    <t>•Description of how program will create partnerships with local businesses to develop training for youth.</t>
  </si>
  <si>
    <t>•Description of how program will involve parents.</t>
  </si>
  <si>
    <t>•Description of how the schools will work with probation officers.</t>
  </si>
  <si>
    <t>•Description of steps to find alternative placements for students unable to participate in a regular public school program.</t>
  </si>
  <si>
    <t>Section 1425 – In addition to Section 1423, Correctional Facilities shall:</t>
  </si>
  <si>
    <t>• Ensure programs are coordinated with student’s home school, particularly for students with individualize educational plans.</t>
  </si>
  <si>
    <t>• Provide transition assistance to help students stay in school.</t>
  </si>
  <si>
    <t>• Provide support programs to help students reenter school, gain employment, seek a secondary diploma or its equivalent.</t>
  </si>
  <si>
    <t>• Ensure staff is highly qualified.</t>
  </si>
  <si>
    <t>• Ensure educational program assists students meet high academic achievement  standards.</t>
  </si>
  <si>
    <t>• To the extent possible, use technology to assist in coordinating education programs.</t>
  </si>
  <si>
    <t>Section 1431 - Evaluation:</t>
  </si>
  <si>
    <t xml:space="preserve">•Each district that conducts a program shall evaluate the program to determine the program’s impact. </t>
  </si>
  <si>
    <t>Section 1424 – Use of funds:</t>
  </si>
  <si>
    <t>•Transition programs, including mentoring and peer mediation, the coordination of health and social services, dropout prevention programs, vocational and technical, education, career counseling, and assistance in securing student loans for post-secondary education.</t>
  </si>
  <si>
    <t>School District:</t>
  </si>
  <si>
    <t>a. Parent Costs</t>
  </si>
  <si>
    <t xml:space="preserve">     Is 95% of this amount flowing out to schools?</t>
  </si>
  <si>
    <t xml:space="preserve">     Is the district providing district-wide activities?</t>
  </si>
  <si>
    <t>b. Neglected/Delinquent</t>
  </si>
  <si>
    <t>c. Homeless</t>
  </si>
  <si>
    <t xml:space="preserve">     Describe process for determining set-aside. Must complete regardless of set-aside amount including a zero amount:</t>
  </si>
  <si>
    <t xml:space="preserve">     Describe the mechanism used to determine student count: </t>
  </si>
  <si>
    <t xml:space="preserve">     Describe how you will use these funds:</t>
  </si>
  <si>
    <t>d. District Level Preschool</t>
  </si>
  <si>
    <t>Complete the table using a separate line for each location.</t>
  </si>
  <si>
    <t>STARS School 
Code</t>
  </si>
  <si>
    <t>Site Name</t>
  </si>
  <si>
    <t># Served</t>
  </si>
  <si>
    <t>e. District Level Summer Program</t>
  </si>
  <si>
    <t>Staffing level (1.0 FTE, 2.0 FTE, etc.):</t>
  </si>
  <si>
    <t>Number of students served:</t>
  </si>
  <si>
    <t xml:space="preserve">     Criteria used to establish student eligibility:</t>
  </si>
  <si>
    <t xml:space="preserve">     Time, place and duration of services:</t>
  </si>
  <si>
    <t xml:space="preserve">     Describe program:</t>
  </si>
  <si>
    <t>f. District Level After School Program</t>
  </si>
  <si>
    <t>g. HQT Staff Development</t>
  </si>
  <si>
    <t>Describe the rationale used to allocate this amount (use actual numbers in describing district need):</t>
  </si>
  <si>
    <t>h. Other Staff Development</t>
  </si>
  <si>
    <t xml:space="preserve">     Describe the staff development activities. Include who will provide training and who will benefit:</t>
  </si>
  <si>
    <t>i. District Improvement Staff Development:</t>
  </si>
  <si>
    <t xml:space="preserve">Please describe with as much detail as possible. </t>
  </si>
  <si>
    <t>n. Administrative Costs</t>
  </si>
  <si>
    <t>o. Private Schools</t>
  </si>
  <si>
    <t xml:space="preserve">     Does the set-aside equal the sum of all private schools' workbooks?</t>
  </si>
  <si>
    <t>Totals</t>
  </si>
  <si>
    <t>• Description of how participating schools will coordinate with facilities to ensure educational program is comparable to the one where the student would otherwise attend.</t>
  </si>
  <si>
    <t>• Describes how program will be coordinated with other federal, state, and local  programs, including programs operated under the Juvenile Justice and Delinquency  Prevention Act of 1974, programs under Public Law 105-220 and other comparable programs.</t>
  </si>
  <si>
    <t xml:space="preserve">Total: </t>
  </si>
  <si>
    <t xml:space="preserve">     Are all the Regular Title I Part D funds allocated to delinquent sites?</t>
  </si>
  <si>
    <t>Regular Title I % set aside for meeting HQT requirements</t>
  </si>
  <si>
    <t>Describe the rationale used to allocate this amount. Please note whether the LEA level waiver was requested.</t>
  </si>
  <si>
    <t>Waiver_1</t>
  </si>
  <si>
    <t>yes_no</t>
  </si>
  <si>
    <t>all_part</t>
  </si>
  <si>
    <t>all</t>
  </si>
  <si>
    <t>part</t>
  </si>
  <si>
    <t>Amount from Neglected &amp; Delinquent worksheet</t>
  </si>
  <si>
    <t>Documentation to Rebut Presumptions of Supplanting</t>
  </si>
  <si>
    <t>Local Documentation</t>
  </si>
  <si>
    <t>District:</t>
  </si>
  <si>
    <t>Regular Title I Award plus carryover minus equipment (Fixed Assets &gt; $5,000) only if applicable</t>
  </si>
  <si>
    <t>Indirect Base 
Amount</t>
  </si>
  <si>
    <t>Indirect Cost Rate 
(Convert % to a 
decimal and add 1)</t>
  </si>
  <si>
    <r>
      <t>Budget Balance</t>
    </r>
    <r>
      <rPr>
        <sz val="11"/>
        <color theme="1"/>
        <rFont val="Calibri"/>
        <family val="2"/>
      </rPr>
      <t xml:space="preserve">
Indirect Base Amount Divided 
by Indirect Rate</t>
    </r>
  </si>
  <si>
    <t>Indirect Amount</t>
  </si>
  <si>
    <t>Funds Budgeted</t>
  </si>
  <si>
    <t>EXAMPLE:</t>
  </si>
  <si>
    <t xml:space="preserve"> PLEASE USE THE FOLLWING TWO TABLESTO CALCULATE INDIRECT COSTS</t>
  </si>
  <si>
    <t>Test 2</t>
  </si>
  <si>
    <t>Budget Balance</t>
  </si>
  <si>
    <t>Enter Indirect Cost Rate</t>
  </si>
  <si>
    <t>Title I set-aside</t>
  </si>
  <si>
    <t>Please upload local board documentation to the Web EPSS and Monitoring System which clearly shows timeframes of actions, with this submission.</t>
  </si>
  <si>
    <t>Amount for Parents of Title I Private School Children</t>
  </si>
  <si>
    <t>Remaining Amount (of which 95% must be for School Sites)</t>
  </si>
  <si>
    <t>Correct 
Indirect Cost
Set-aside</t>
  </si>
  <si>
    <t>This number should Equal 
amount in Cell E2</t>
  </si>
  <si>
    <t>This number should Equal 
amount in Cell E10</t>
  </si>
  <si>
    <t>Loc_name</t>
  </si>
  <si>
    <t>Loc_code</t>
  </si>
  <si>
    <t>If district is not setting aside an amount equal to 10% of allocation, where do the remaining funds reside? - i.e. credit from individual school 10% staff development set aside. If district is putting aside more than 10%, please indicate how these funds will directly address the areas that led to the district's improvement designation.</t>
  </si>
  <si>
    <t xml:space="preserve">Describe the rationale used to allocate this amount. </t>
  </si>
  <si>
    <t xml:space="preserve"> 
Amount per
Low Income
 Student</t>
  </si>
  <si>
    <t>Waiver of Title I Carryover Limitation</t>
  </si>
  <si>
    <t>Please provide a brief justification of the reason the district is seeking the waiver:</t>
  </si>
  <si>
    <t xml:space="preserve">We are requesting a waiver of the carryover limitation. </t>
  </si>
  <si>
    <t>All districts utilizing Title I funds to support a Preschool Program must follow the NM Early Learning Guidelines Birth - Kindergarten. Please provide an assurance that the program will utilize these guidelines. Please contact the NM PreK office for further assistance.</t>
  </si>
  <si>
    <t>We hereby assure the Title I Preschool Program will follow the NM Early Learning Guidelines.</t>
  </si>
  <si>
    <t>Title I schools within each district are required to provide opportunities for parental involvement as follows (including parents of participating Title I students in private schools):</t>
  </si>
  <si>
    <t xml:space="preserve">1.  The district or school must develop a parent involvement policy that establishes the </t>
  </si>
  <si>
    <t xml:space="preserve">     district’s or school’s expectations for parent involvement and describes how the </t>
  </si>
  <si>
    <t xml:space="preserve">     district will:</t>
  </si>
  <si>
    <t xml:space="preserve">     a) Involve parents in the development of the districts or school’s application. </t>
  </si>
  <si>
    <t xml:space="preserve">     b) Provide support to schools to assist them with implementing effective parent </t>
  </si>
  <si>
    <t xml:space="preserve">          involvement.</t>
  </si>
  <si>
    <t xml:space="preserve">     c) Build the school’s and parent’s capacity for strong parental involvement.</t>
  </si>
  <si>
    <t xml:space="preserve">     d) Coordinate parent involvement activities with programs such as Reading First and </t>
  </si>
  <si>
    <t xml:space="preserve">          Even Start.</t>
  </si>
  <si>
    <t xml:space="preserve">     e) Conduct, with the involvement of parents, an annual evaluation of the content and </t>
  </si>
  <si>
    <t xml:space="preserve">         effectiveness of the parent  involvement policy including identifying barriers to greater </t>
  </si>
  <si>
    <t xml:space="preserve">         involvement, and Involve parents in the activities of Title I schools including schoolwide </t>
  </si>
  <si>
    <t xml:space="preserve">         and school improvement plans.</t>
  </si>
  <si>
    <t>2. Each Title I school shall schedule an annual meeting and provide information on the Title I</t>
  </si>
  <si>
    <t xml:space="preserve">    program, assessments and the school’s curriculum, and explain to parents their right to be </t>
  </si>
  <si>
    <t xml:space="preserve">    involved. Opportunities for regular meetings offering parent training if requested by </t>
  </si>
  <si>
    <t xml:space="preserve">    parents must be provided.  </t>
  </si>
  <si>
    <t xml:space="preserve">3. Each Title I school must develop a compact that specifies the responsibilities that the </t>
  </si>
  <si>
    <t xml:space="preserve">     school and parents share for high student academic achievement. The compact must:</t>
  </si>
  <si>
    <t xml:space="preserve">     a) Be jointly developed with parents.</t>
  </si>
  <si>
    <t xml:space="preserve">     b) Foster a partnership between home and school that provides for ongoing two-way </t>
  </si>
  <si>
    <t xml:space="preserve">          communication between parents, teachers and administrators.</t>
  </si>
  <si>
    <t xml:space="preserve">     c) Describe the school’s responsibility to provide a high quality curriculum and effective </t>
  </si>
  <si>
    <t xml:space="preserve">          learning environment.</t>
  </si>
  <si>
    <t xml:space="preserve">     d) Describe ways in which parents can fulfill their responsibility for supporting their </t>
  </si>
  <si>
    <t xml:space="preserve">         children’s learning.</t>
  </si>
  <si>
    <t>4.   The district/school will notify parents of the following:</t>
  </si>
  <si>
    <t>Please indicate the date(s) that the notices will be sent.</t>
  </si>
  <si>
    <t>Notice Dates:</t>
  </si>
  <si>
    <t>Please provide Title I with a copy of the notices after they have been sent.</t>
  </si>
  <si>
    <t xml:space="preserve">     a) On an annual basis, parents will be informed that they have the right to request </t>
  </si>
  <si>
    <t xml:space="preserve">         information on the qualifications of their children’s teachers and of any paraprofessional </t>
  </si>
  <si>
    <t xml:space="preserve">         that instructs them.</t>
  </si>
  <si>
    <t xml:space="preserve">     b) If their child is assigned to a teacher that is not “highly qualified” as defined by law, </t>
  </si>
  <si>
    <t xml:space="preserve">       or is taught for at least four consecutive weeks by such a teacher. </t>
  </si>
  <si>
    <t xml:space="preserve">     c) If the State determines the school needs improvement.</t>
  </si>
  <si>
    <t xml:space="preserve">     d) The opportunity for School Choice under Section 1116, if applicable.</t>
  </si>
  <si>
    <t xml:space="preserve">5.  If the district receives and allocation greater than $500,000, then 1% of the district’s award </t>
  </si>
  <si>
    <t xml:space="preserve">     must be set aside to support parent involvement activities.  At least 95% of this set aside </t>
  </si>
  <si>
    <t xml:space="preserve">     amount must flow to schools.</t>
  </si>
  <si>
    <t>Regular Title I  Allocated to School
2010-2011</t>
  </si>
  <si>
    <t xml:space="preserve">
Regular Title I Part D
Amount Per Child</t>
  </si>
  <si>
    <t>Monte Vista ES</t>
  </si>
  <si>
    <t>Lindsey Steiner Elementary,078154</t>
  </si>
  <si>
    <t>Rudolfo Anaya Elementary,392</t>
  </si>
  <si>
    <t>San Jon Elementary,144</t>
  </si>
  <si>
    <t>San Jon High School,145</t>
  </si>
  <si>
    <t>If you have answered "yes" then the set-aside for District Improvement Staff Development needs to equal the amount indicated in the yellow cell to the right of the set-aside entry fields.</t>
  </si>
  <si>
    <r>
      <t xml:space="preserve">a.  Parent Costs </t>
    </r>
    <r>
      <rPr>
        <b/>
        <sz val="8"/>
        <rFont val="Arial"/>
        <family val="2"/>
      </rPr>
      <t>(Required 1% if 2011-12 Regular Title I Part A award including Transferability are $500,000 or greater)</t>
    </r>
  </si>
  <si>
    <t>Amount Funded
 by Title I</t>
  </si>
  <si>
    <t>Did you apply the 2011-12 Indirect Cost Rate?</t>
  </si>
  <si>
    <t>New School, 000</t>
  </si>
  <si>
    <t>Aspen Vista Community School,184</t>
  </si>
  <si>
    <t>Title I 
2011-2012 Building
Allocation</t>
  </si>
  <si>
    <t>Early College HS,016</t>
  </si>
  <si>
    <t>Mesa Middle School,015</t>
  </si>
  <si>
    <t>Gadsden Elementary,017</t>
  </si>
  <si>
    <t>Amy Biehl at Ranch Viejo Community School,141</t>
  </si>
  <si>
    <t>Anthony Charter,011</t>
  </si>
  <si>
    <t>Please describe how the parent invovlement funds will be used.</t>
  </si>
  <si>
    <t>2011-2012 ESEA Consolidated Application</t>
  </si>
  <si>
    <t>Total funds for Neglected and Delinquent Program(s)</t>
  </si>
  <si>
    <t>Did you complete the NCLB and Non-NCLB Administrative Staff page?</t>
  </si>
  <si>
    <t>Personnel Activity Reports (PARs) are on file for administrative staff paid out of NCLB funds and non-NCLB funds?</t>
  </si>
  <si>
    <t>na</t>
  </si>
  <si>
    <t>yes_no_na</t>
  </si>
  <si>
    <t>Please describe how parents and other community members were involved in decsions made about the parent invovlement funds.</t>
  </si>
  <si>
    <t>Hobbs Freshman High,055</t>
  </si>
  <si>
    <t>Heizer Middle School, 008</t>
  </si>
  <si>
    <t>Highland Middle School,057</t>
  </si>
  <si>
    <t>Houston Middle School,059</t>
  </si>
  <si>
    <t>Coronado Elementary,032</t>
  </si>
  <si>
    <t>Edison Elementary,046</t>
  </si>
  <si>
    <t>Hobbs High School,058</t>
  </si>
  <si>
    <t>Jefferson Elementary,066</t>
  </si>
  <si>
    <t>Mills Elementary,072</t>
  </si>
  <si>
    <t>Stone Elementary,075</t>
  </si>
  <si>
    <t>Sanger Elementary,144</t>
  </si>
  <si>
    <t>Southern Heights Elementary,156</t>
  </si>
  <si>
    <t>Taylor Elementary,164</t>
  </si>
  <si>
    <t>Will Rogers Elementary,176</t>
  </si>
  <si>
    <t>district_code</t>
  </si>
  <si>
    <t>district_name</t>
  </si>
  <si>
    <t>A determination of supplanting necessitates determining what activities an LEA would conduct with state or local funds if it had no Title I, Part A funds. Generally, an LEA may not use Title I, Part A funds for activities that it would have conducted in the absence of Title I, Part A funds.</t>
  </si>
  <si>
    <t>Districts are required to submit to PED, documentation demonstrating the reduction of state or local funds, what educational priorities changed to warrant the use of Federal funds, and the LEA’s reasons for choosing to eliminate state or local support for the priorities.</t>
  </si>
  <si>
    <t>(a) The LEA can demonstrate that there was a reduction in the amount of state or local funds available to the LEA to pay for the activity previously supported by state or local funds or the LEA can demonstrate that its educational priorities with respect to its use of state or local funds have changed.</t>
  </si>
  <si>
    <t xml:space="preserve">(b) The LEA makes the decision to eliminate the activity without taking into consideration the availability of Title I, Part A funds, as documented by fiscal and programmatic records confirming that, in the absence of Title I, Part A funds, the LEA would have eliminated the activity. These records, for example, might document the reduction in state or local funds or explain what priorities changed to warrant a shift of state or local funds away from those priorities, and the LEA’s reasons for choosing to eliminate state or local support for the priorities. Please note that such documentation must have been contemporaneous with the LEA’s decision-making process; it is very difficult to rebut a presumption of supplanting after the fact.
</t>
  </si>
  <si>
    <t>Districts are required to submit to PED, documentation demonstrating that the activity would have been eliminated, what educational priorities changed to warrant the use of Federal funds, and the LEA’s reasons for choosing to eliminate state or local support for the priorities.</t>
  </si>
  <si>
    <t>Districts are required to submit to PED, a clear description of the proposed activities that would now be supported with Title I funding to ensure that the proposed cost is allowable under Title I rules.</t>
  </si>
  <si>
    <t>Districts are required to submit to PED, a clear description of the proposed activities that would now be supported with Title I funding to ensure that the proposed cost is necessary, reasonable and allowable under OMB Circular A-87.</t>
  </si>
  <si>
    <r>
      <t>(3)</t>
    </r>
    <r>
      <rPr>
        <sz val="10.5"/>
        <color indexed="8"/>
        <rFont val="Times New Roman"/>
        <family val="1"/>
      </rPr>
      <t xml:space="preserve"> The LEA uses state or local funds to provide the same activity for non-Title I students or 
in non-Title I schools that it provides with Title I, Part A funds for Title I students in Title I schools.  The LEA may only overcome this presumption, however, </t>
    </r>
    <r>
      <rPr>
        <i/>
        <sz val="10.5"/>
        <color indexed="8"/>
        <rFont val="Times New Roman"/>
        <family val="1"/>
      </rPr>
      <t>if it uses supplemental State or local funds</t>
    </r>
    <r>
      <rPr>
        <sz val="10.5"/>
        <color indexed="8"/>
        <rFont val="Times New Roman"/>
        <family val="1"/>
      </rPr>
      <t xml:space="preserve"> for an activity that meets the intent and purposes of the Title I, Part A program consistent with the criteria in 34 C.F.R. § 200.79(b).  In essence, the activity must qualify as a Title I allowable activity—</t>
    </r>
    <r>
      <rPr>
        <i/>
        <sz val="10.5"/>
        <color indexed="8"/>
        <rFont val="Times New Roman"/>
        <family val="1"/>
      </rPr>
      <t>i.e.</t>
    </r>
    <r>
      <rPr>
        <sz val="10.5"/>
        <color indexed="8"/>
        <rFont val="Times New Roman"/>
        <family val="1"/>
      </rPr>
      <t>,</t>
    </r>
    <r>
      <rPr>
        <i/>
        <sz val="10.5"/>
        <color indexed="8"/>
        <rFont val="Times New Roman"/>
        <family val="1"/>
      </rPr>
      <t xml:space="preserve"> </t>
    </r>
    <r>
      <rPr>
        <sz val="10.5"/>
        <color indexed="8"/>
        <rFont val="Times New Roman"/>
        <family val="1"/>
      </rPr>
      <t>it must be supplemental and designed to meet the needs of students who are failing, or most at risk of failing, to meet State academic achievement standards.</t>
    </r>
    <r>
      <rPr>
        <b/>
        <sz val="10.5"/>
        <color indexed="8"/>
        <rFont val="Times New Roman"/>
        <family val="1"/>
      </rPr>
      <t xml:space="preserve">  </t>
    </r>
  </si>
  <si>
    <t>(c) The activity now paid with Title I, Part A funds is allowable under Title I, Part A and consistent with all Title I fiscal and programmatic requirements, including established site allocation rules. This means, for instance, that a teacher formerly paid from state or local funds must be (1) engaged in activities that are allowable under Title I, Part A; (2) meeting the academic needs of Title I students identified through a Title I schoolwide program school’s comprehensive needs assessment or providing supplemental services in a Title I targeted assistance school; and (3) conducting activities consistent with the LEA’s Title I application approved by the PED.</t>
  </si>
  <si>
    <r>
      <t xml:space="preserve">(d) Using Title I, Part A funds for the activity also meets the general standards established in Office of Management and Budget (OMB) Circular A-87 </t>
    </r>
    <r>
      <rPr>
        <i/>
        <sz val="10.5"/>
        <color indexed="8"/>
        <rFont val="Times New Roman"/>
        <family val="1"/>
      </rPr>
      <t>Cost Principles for State, Local, and Indian Tribal Governments</t>
    </r>
    <r>
      <rPr>
        <sz val="10.5"/>
        <color indexed="8"/>
        <rFont val="Times New Roman"/>
        <family val="1"/>
      </rPr>
      <t xml:space="preserve"> (OMB Circular A-87).  OMB Circular A-87 requires that the use of funds for a specific purpose be necessary and reasonable for the proper and efficient performance and administration of the program and be authorized and not prohibited under State and local laws or regulations.</t>
    </r>
  </si>
  <si>
    <r>
      <rPr>
        <b/>
        <sz val="11"/>
        <color indexed="8"/>
        <rFont val="Times New Roman"/>
        <family val="1"/>
      </rPr>
      <t>Three</t>
    </r>
    <r>
      <rPr>
        <sz val="11"/>
        <color indexed="8"/>
        <rFont val="Times New Roman"/>
        <family val="1"/>
      </rPr>
      <t xml:space="preserve"> general situations give rise to a presumption of supplanting (i.e., a presumption that the LEA would conduct the activity with state or local funds if it had no Title I, Part A funds available):</t>
    </r>
  </si>
  <si>
    <t>If a district’s proposed use of Title I funds falls within Presumption #2, the district must provide a detailed description below of the costs that would be assumed by the Title I grant and the reasons for this action:</t>
  </si>
  <si>
    <t>Note that if a district believes it may be able to rebut Presumption #3, it must first contact 
the NMPED Title I Bureau for approval to proceed with the rebuttal process.</t>
  </si>
  <si>
    <r>
      <rPr>
        <b/>
        <sz val="11"/>
        <color indexed="8"/>
        <rFont val="Times New Roman"/>
        <family val="1"/>
      </rPr>
      <t>In addition</t>
    </r>
    <r>
      <rPr>
        <sz val="11"/>
        <color indexed="8"/>
        <rFont val="Times New Roman"/>
        <family val="1"/>
      </rPr>
      <t>, the district must attach a letter from the district superintendent, or local board documentation, demonstrating the reduction of state or local funds, that the activity would have been eliminated, what educational priorities changed to warrant the use of Title I funds, and the LEA’s reasons for choosing to eliminate state or local support for the priorities.</t>
    </r>
  </si>
  <si>
    <t xml:space="preserve">Section 1127(a) of the ESEA prohibits an LEA from carrying over to the next fiscal year more than 15 percent of its Title I, Part A allocation.  Section 1127(b) permits an SEA (PED) to waive this limitation once every three years if: (1) the LEA’s request is reasonable and necessary; or (2) a supplemental Title I, Part A appropriation becomes available.  </t>
  </si>
  <si>
    <r>
      <t xml:space="preserve">Note that the PED may provide a waiver of the carryover limitation </t>
    </r>
    <r>
      <rPr>
        <b/>
        <sz val="12"/>
        <color indexed="8"/>
        <rFont val="Times New Roman"/>
        <family val="1"/>
      </rPr>
      <t>more than</t>
    </r>
    <r>
      <rPr>
        <sz val="12"/>
        <color indexed="8"/>
        <rFont val="Times New Roman"/>
        <family val="1"/>
      </rPr>
      <t xml:space="preserve"> </t>
    </r>
    <r>
      <rPr>
        <b/>
        <sz val="12"/>
        <color indexed="8"/>
        <rFont val="Times New Roman"/>
        <family val="1"/>
      </rPr>
      <t xml:space="preserve">once every three years </t>
    </r>
    <r>
      <rPr>
        <sz val="12"/>
        <color indexed="8"/>
        <rFont val="Times New Roman"/>
        <family val="1"/>
      </rPr>
      <t>for an LEA that needs the additional waiver because of the ARRA, which provided a supplemental Title I, Part A appropriation.</t>
    </r>
  </si>
  <si>
    <r>
      <rPr>
        <b/>
        <sz val="11"/>
        <color indexed="8"/>
        <rFont val="Times New Roman"/>
        <family val="1"/>
      </rPr>
      <t>(1)</t>
    </r>
    <r>
      <rPr>
        <sz val="11"/>
        <color indexed="8"/>
        <rFont val="Times New Roman"/>
        <family val="1"/>
      </rPr>
      <t xml:space="preserve"> The activity is required by local, State, or other Federal law. In this instance, it is expected that districts will meet state or local requirements with state or local funds.  </t>
    </r>
    <r>
      <rPr>
        <b/>
        <sz val="11"/>
        <color indexed="8"/>
        <rFont val="Times New Roman"/>
        <family val="1"/>
      </rPr>
      <t xml:space="preserve">Rebuttal is likely not possible. </t>
    </r>
  </si>
  <si>
    <r>
      <rPr>
        <b/>
        <sz val="11"/>
        <color indexed="8"/>
        <rFont val="Times New Roman"/>
        <family val="1"/>
      </rPr>
      <t>(2)</t>
    </r>
    <r>
      <rPr>
        <sz val="11"/>
        <color indexed="8"/>
        <rFont val="Times New Roman"/>
        <family val="1"/>
      </rPr>
      <t xml:space="preserve"> The LEA conducted the activity in the prior year with state or local funds. The LEA may overcome this presumption, however, by meeting </t>
    </r>
    <r>
      <rPr>
        <b/>
        <sz val="11"/>
        <color indexed="8"/>
        <rFont val="Times New Roman"/>
        <family val="1"/>
      </rPr>
      <t>each</t>
    </r>
    <r>
      <rPr>
        <sz val="11"/>
        <color indexed="8"/>
        <rFont val="Times New Roman"/>
        <family val="1"/>
      </rPr>
      <t xml:space="preserve"> of the following conditions:</t>
    </r>
  </si>
  <si>
    <t>2011-12 Title I Part A Allocation</t>
  </si>
  <si>
    <t>2011-12 Title I Part D Allocation</t>
  </si>
  <si>
    <t>Local N&amp;D
 Oct 2010 Count</t>
  </si>
  <si>
    <t>Local N&amp;D
 Oct 2010Count</t>
  </si>
  <si>
    <t>Please describe the specific services, materials, and staffing that the Title I funds will pay for. 
Include in your description how Title I may be supplementing any existing programs.</t>
  </si>
  <si>
    <t>Please use the current year's Indirect Cost Rate. You can find this information in Web-EPSS and Monitoring in the "Resources" section associated 
with the Instrument "ESEA Consolidated Application" - Instrument Item "ESEA Title I Section".</t>
  </si>
  <si>
    <t>104,120, 001</t>
  </si>
  <si>
    <t>On Track PreK North: NV, VE, MQ</t>
  </si>
  <si>
    <t>076,008,140,035</t>
  </si>
  <si>
    <t>On Track PreK South: LU, STE, RS, DV, SP</t>
  </si>
  <si>
    <t>016,020,086</t>
  </si>
  <si>
    <t>On Track PreK Central: AE, BE, GE, LL</t>
  </si>
  <si>
    <t>030, 040,009</t>
  </si>
  <si>
    <t>On Track PreK East: CHE, DTE, SR</t>
  </si>
  <si>
    <t>15-20</t>
  </si>
  <si>
    <t>500-1000</t>
  </si>
  <si>
    <t>50 FTE</t>
  </si>
  <si>
    <t>K-6</t>
  </si>
  <si>
    <t>7-8</t>
  </si>
  <si>
    <t>9-12</t>
  </si>
  <si>
    <t>7-12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</si>
</sst>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0"/>
    <numFmt numFmtId="167" formatCode="0.000%"/>
    <numFmt numFmtId="168" formatCode="_([$$-409]* #,##0.00_);_([$$-409]* \(#,##0.00\);_([$$-409]* &quot;-&quot;??_);_(@_)"/>
  </numFmts>
  <fonts count="93">
    <font>
      <sz val="11"/>
      <color theme="1"/>
      <name val="Calibri"/>
      <family val="2"/>
    </font>
    <font>
      <sz val="11"/>
      <color indexed="8"/>
      <name val="Calibri"/>
      <family val="2"/>
    </font>
    <font>
      <sz val="11"/>
      <color indexed="55"/>
      <name val="Calibri"/>
      <family val="2"/>
    </font>
    <font>
      <sz val="10"/>
      <color indexed="8"/>
      <name val="Arial"/>
      <family val="2"/>
    </font>
    <font>
      <sz val="11"/>
      <name val="Calibri"/>
      <family val="2"/>
    </font>
    <font>
      <sz val="11"/>
      <color indexed="9"/>
      <name val="Calibri"/>
      <family val="2"/>
    </font>
    <font>
      <b/>
      <sz val="8"/>
      <color indexed="9"/>
      <name val="Arial"/>
      <family val="2"/>
    </font>
    <font>
      <sz val="10"/>
      <name val="Arial"/>
      <family val="2"/>
    </font>
    <font>
      <b/>
      <sz val="10"/>
      <color indexed="9"/>
      <name val="Arial"/>
      <family val="2"/>
    </font>
    <font>
      <sz val="10"/>
      <color indexed="9"/>
      <name val="Arial"/>
      <family val="2"/>
    </font>
    <font>
      <b/>
      <sz val="10"/>
      <name val="Arial"/>
      <family val="2"/>
    </font>
    <font>
      <b/>
      <u val="single"/>
      <sz val="12"/>
      <name val="Arial"/>
      <family val="2"/>
    </font>
    <font>
      <b/>
      <sz val="12"/>
      <name val="Arial"/>
      <family val="2"/>
    </font>
    <font>
      <i/>
      <sz val="10"/>
      <name val="Arial"/>
      <family val="2"/>
    </font>
    <font>
      <sz val="8"/>
      <name val="Arial"/>
      <family val="2"/>
    </font>
    <font>
      <sz val="12"/>
      <color indexed="9"/>
      <name val="Arial"/>
      <family val="2"/>
    </font>
    <font>
      <b/>
      <sz val="8"/>
      <name val="Tahoma"/>
      <family val="2"/>
    </font>
    <font>
      <sz val="8"/>
      <name val="Tahoma"/>
      <family val="2"/>
    </font>
    <font>
      <b/>
      <sz val="11"/>
      <name val="Arial"/>
      <family val="2"/>
    </font>
    <font>
      <b/>
      <sz val="10"/>
      <color indexed="10"/>
      <name val="Arial"/>
      <family val="2"/>
    </font>
    <font>
      <b/>
      <i/>
      <sz val="10"/>
      <name val="Arial"/>
      <family val="2"/>
    </font>
    <font>
      <sz val="9"/>
      <name val="Arial"/>
      <family val="2"/>
    </font>
    <font>
      <sz val="12"/>
      <color indexed="8"/>
      <name val="Times New Roman"/>
      <family val="1"/>
    </font>
    <font>
      <b/>
      <sz val="11"/>
      <color indexed="8"/>
      <name val="Times New Roman"/>
      <family val="1"/>
    </font>
    <font>
      <sz val="11"/>
      <color indexed="8"/>
      <name val="Times New Roman"/>
      <family val="1"/>
    </font>
    <font>
      <sz val="12"/>
      <name val="Arial"/>
      <family val="2"/>
    </font>
    <font>
      <u val="single"/>
      <sz val="10"/>
      <name val="Arial"/>
      <family val="2"/>
    </font>
    <font>
      <sz val="18"/>
      <name val="Arial"/>
      <family val="2"/>
    </font>
    <font>
      <b/>
      <sz val="8"/>
      <name val="Arial"/>
      <family val="2"/>
    </font>
    <font>
      <b/>
      <sz val="12"/>
      <color indexed="8"/>
      <name val="Times New Roman"/>
      <family val="1"/>
    </font>
    <font>
      <b/>
      <sz val="10"/>
      <name val="Times New Roman"/>
      <family val="1"/>
    </font>
    <font>
      <sz val="10.5"/>
      <color indexed="8"/>
      <name val="Times New Roman"/>
      <family val="1"/>
    </font>
    <font>
      <b/>
      <sz val="10.5"/>
      <color indexed="8"/>
      <name val="Times New Roman"/>
      <family val="1"/>
    </font>
    <font>
      <i/>
      <sz val="11"/>
      <color indexed="8"/>
      <name val="Times New Roman"/>
      <family val="1"/>
    </font>
    <font>
      <i/>
      <sz val="10.5"/>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4"/>
      <color indexed="8"/>
      <name val="Arial"/>
      <family val="0"/>
    </font>
    <font>
      <sz val="14"/>
      <color indexed="8"/>
      <name val="Arial"/>
      <family val="0"/>
    </font>
    <font>
      <b/>
      <sz val="12"/>
      <color indexed="8"/>
      <name val="Arial"/>
      <family val="0"/>
    </font>
    <font>
      <b/>
      <sz val="14"/>
      <color indexed="9"/>
      <name val="Arial"/>
      <family val="0"/>
    </font>
    <font>
      <b/>
      <sz val="11"/>
      <color indexed="8"/>
      <name val="Arial"/>
      <family val="0"/>
    </font>
    <font>
      <sz val="8"/>
      <color indexed="8"/>
      <name val="Calibri"/>
      <family val="0"/>
    </font>
    <font>
      <sz val="10"/>
      <color indexed="8"/>
      <name val="Calibri"/>
      <family val="0"/>
    </font>
    <font>
      <b/>
      <sz val="14"/>
      <color indexed="8"/>
      <name val="Calibri"/>
      <family val="0"/>
    </font>
    <font>
      <sz val="9"/>
      <color indexed="8"/>
      <name val="Calibri"/>
      <family val="0"/>
    </font>
    <font>
      <b/>
      <sz val="10"/>
      <color indexed="8"/>
      <name val="Arial"/>
      <family val="0"/>
    </font>
    <font>
      <b/>
      <sz val="16"/>
      <color indexed="9"/>
      <name val="Calibri"/>
      <family val="0"/>
    </font>
    <font>
      <sz val="16"/>
      <color indexed="9"/>
      <name val="Calibri"/>
      <family val="0"/>
    </font>
    <font>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1"/>
      <color theme="0" tint="-0.3499799966812134"/>
      <name val="Calibri"/>
      <family val="2"/>
    </font>
    <font>
      <b/>
      <sz val="10"/>
      <color theme="0"/>
      <name val="Arial"/>
      <family val="2"/>
    </font>
    <font>
      <sz val="12"/>
      <color theme="0"/>
      <name val="Arial"/>
      <family val="2"/>
    </font>
    <font>
      <sz val="10"/>
      <color theme="0"/>
      <name val="Arial"/>
      <family val="2"/>
    </font>
    <font>
      <sz val="12"/>
      <color theme="1"/>
      <name val="Times New Roman"/>
      <family val="1"/>
    </font>
    <font>
      <sz val="11"/>
      <color theme="1"/>
      <name val="Times New Roman"/>
      <family val="1"/>
    </font>
    <font>
      <b/>
      <sz val="11"/>
      <color theme="1"/>
      <name val="Times New Roman"/>
      <family val="1"/>
    </font>
    <font>
      <b/>
      <sz val="12"/>
      <color theme="1"/>
      <name val="Times New Roman"/>
      <family val="1"/>
    </font>
    <font>
      <b/>
      <sz val="10.5"/>
      <color theme="1"/>
      <name val="Times New Roman"/>
      <family val="1"/>
    </font>
    <font>
      <i/>
      <sz val="11"/>
      <color theme="1"/>
      <name val="Times New Roman"/>
      <family val="1"/>
    </font>
    <font>
      <i/>
      <sz val="10.5"/>
      <color theme="1"/>
      <name val="Times New Roman"/>
      <family val="1"/>
    </font>
    <font>
      <sz val="10.5"/>
      <color theme="1"/>
      <name val="Times New Roman"/>
      <family val="1"/>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12"/>
        <bgColor indexed="64"/>
      </patternFill>
    </fill>
    <fill>
      <patternFill patternType="solid">
        <fgColor rgb="FF0000FF"/>
        <bgColor indexed="64"/>
      </patternFill>
    </fill>
    <fill>
      <patternFill patternType="solid">
        <fgColor rgb="FFFFFF00"/>
        <bgColor indexed="64"/>
      </patternFill>
    </fill>
    <fill>
      <patternFill patternType="solid">
        <fgColor theme="3" tint="-0.24997000396251678"/>
        <bgColor indexed="64"/>
      </patternFill>
    </fill>
    <fill>
      <patternFill patternType="solid">
        <fgColor theme="0" tint="-0.4999699890613556"/>
        <bgColor indexed="64"/>
      </patternFill>
    </fill>
    <fill>
      <patternFill patternType="solid">
        <fgColor theme="4" tint="-0.24997000396251678"/>
        <bgColor indexed="64"/>
      </patternFill>
    </fill>
    <fill>
      <patternFill patternType="solid">
        <fgColor indexed="13"/>
        <bgColor indexed="64"/>
      </patternFill>
    </fill>
    <fill>
      <patternFill patternType="solid">
        <fgColor indexed="9"/>
        <bgColor indexed="64"/>
      </patternFill>
    </fill>
    <fill>
      <patternFill patternType="solid">
        <fgColor theme="0" tint="-0.1499900072813034"/>
        <bgColor indexed="64"/>
      </patternFill>
    </fill>
    <fill>
      <patternFill patternType="solid">
        <fgColor rgb="FFFFCC66"/>
        <bgColor indexed="64"/>
      </patternFill>
    </fill>
    <fill>
      <patternFill patternType="solid">
        <fgColor theme="1" tint="0.04998999834060669"/>
        <bgColor indexed="64"/>
      </patternFill>
    </fill>
    <fill>
      <patternFill patternType="solid">
        <fgColor indexed="22"/>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D0D7E5"/>
      </left>
      <right style="thin">
        <color rgb="FFD0D7E5"/>
      </right>
      <top style="thin">
        <color rgb="FFD0D7E5"/>
      </top>
      <bottom style="thin">
        <color rgb="FFD0D7E5"/>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22"/>
      </left>
      <right/>
      <top style="thin">
        <color indexed="22"/>
      </top>
      <bottom style="thin">
        <color indexed="22"/>
      </bottom>
    </border>
    <border>
      <left style="thin">
        <color indexed="22"/>
      </left>
      <right style="thin">
        <color indexed="22"/>
      </right>
      <top/>
      <bottom style="thin">
        <color indexed="22"/>
      </bottom>
    </border>
    <border>
      <left/>
      <right style="thin">
        <color indexed="22"/>
      </right>
      <top style="thin">
        <color indexed="22"/>
      </top>
      <bottom style="thin">
        <color indexed="22"/>
      </bottom>
    </border>
    <border>
      <left style="thin">
        <color indexed="22"/>
      </left>
      <right style="thin">
        <color indexed="22"/>
      </right>
      <top style="thin">
        <color indexed="22"/>
      </top>
      <bottom/>
    </border>
    <border>
      <left style="thin"/>
      <right style="thin"/>
      <top style="thin"/>
      <bottom/>
    </border>
    <border>
      <left style="thin"/>
      <right style="thin"/>
      <top/>
      <bottom style="thin"/>
    </border>
    <border>
      <left style="medium"/>
      <right style="medium"/>
      <top style="medium"/>
      <bottom style="medium"/>
    </border>
    <border>
      <left/>
      <right style="thin"/>
      <top style="thin"/>
      <bottom style="thin"/>
    </border>
    <border>
      <left style="thin"/>
      <right/>
      <top style="thin"/>
      <bottom style="thin"/>
    </border>
    <border>
      <left/>
      <right/>
      <top style="thin"/>
      <bottom/>
    </border>
    <border>
      <left style="thin"/>
      <right style="thin"/>
      <top/>
      <bottom/>
    </border>
    <border>
      <left style="thin">
        <color rgb="FFD0D7E5"/>
      </left>
      <right style="thin">
        <color rgb="FFD0D7E5"/>
      </right>
      <top/>
      <bottom/>
    </border>
    <border>
      <left style="thin">
        <color indexed="22"/>
      </left>
      <right style="thin">
        <color indexed="22"/>
      </right>
      <top/>
      <bottom/>
    </border>
    <border>
      <left/>
      <right/>
      <top/>
      <bottom style="thin"/>
    </border>
    <border>
      <left/>
      <right/>
      <top style="thin"/>
      <bottom style="thin"/>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7"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41">
    <xf numFmtId="0" fontId="0" fillId="0" borderId="0" xfId="0" applyFont="1" applyAlignment="1">
      <alignment/>
    </xf>
    <xf numFmtId="0" fontId="0" fillId="0" borderId="10" xfId="0" applyBorder="1" applyAlignment="1">
      <alignment/>
    </xf>
    <xf numFmtId="0" fontId="79" fillId="0" borderId="11" xfId="0" applyFont="1" applyFill="1" applyBorder="1" applyAlignment="1" applyProtection="1">
      <alignment vertical="center" wrapText="1"/>
      <protection/>
    </xf>
    <xf numFmtId="49" fontId="0" fillId="0" borderId="0" xfId="0" applyNumberFormat="1" applyAlignment="1">
      <alignment/>
    </xf>
    <xf numFmtId="0" fontId="80" fillId="33" borderId="0" xfId="0" applyNumberFormat="1" applyFont="1" applyFill="1" applyAlignment="1">
      <alignment/>
    </xf>
    <xf numFmtId="0" fontId="1" fillId="0" borderId="12" xfId="57" applyFont="1" applyFill="1" applyBorder="1" applyAlignment="1">
      <alignment wrapText="1"/>
      <protection/>
    </xf>
    <xf numFmtId="0" fontId="1" fillId="0" borderId="12" xfId="58" applyFont="1" applyFill="1" applyBorder="1" applyAlignment="1">
      <alignment wrapText="1"/>
      <protection/>
    </xf>
    <xf numFmtId="0" fontId="1" fillId="0" borderId="0" xfId="58" applyFont="1" applyFill="1" applyBorder="1" applyAlignment="1">
      <alignment wrapText="1"/>
      <protection/>
    </xf>
    <xf numFmtId="0" fontId="0" fillId="0" borderId="10" xfId="0" applyBorder="1" applyAlignment="1" applyProtection="1">
      <alignment/>
      <protection locked="0"/>
    </xf>
    <xf numFmtId="49" fontId="4" fillId="0" borderId="12" xfId="0" applyNumberFormat="1" applyFont="1" applyBorder="1" applyAlignment="1">
      <alignment horizontal="left" vertical="top" wrapText="1"/>
    </xf>
    <xf numFmtId="0" fontId="0" fillId="0" borderId="10" xfId="0" applyFill="1" applyBorder="1" applyAlignment="1">
      <alignment/>
    </xf>
    <xf numFmtId="0" fontId="1" fillId="0" borderId="12" xfId="57" applyFont="1" applyFill="1" applyBorder="1" applyAlignment="1">
      <alignment wrapText="1"/>
      <protection/>
    </xf>
    <xf numFmtId="0" fontId="1" fillId="0" borderId="13" xfId="57" applyFont="1" applyFill="1" applyBorder="1" applyAlignment="1">
      <alignment horizontal="center"/>
      <protection/>
    </xf>
    <xf numFmtId="0" fontId="1" fillId="0" borderId="14" xfId="57" applyFont="1" applyFill="1" applyBorder="1" applyAlignment="1">
      <alignment wrapText="1"/>
      <protection/>
    </xf>
    <xf numFmtId="0" fontId="1" fillId="0" borderId="15" xfId="57" applyFont="1" applyFill="1" applyBorder="1" applyAlignment="1">
      <alignment wrapText="1"/>
      <protection/>
    </xf>
    <xf numFmtId="0" fontId="1" fillId="0" borderId="0" xfId="57" applyFont="1" applyFill="1" applyBorder="1" applyAlignment="1">
      <alignment horizontal="center"/>
      <protection/>
    </xf>
    <xf numFmtId="0" fontId="1" fillId="0" borderId="16" xfId="57" applyFont="1" applyFill="1" applyBorder="1" applyAlignment="1">
      <alignment wrapText="1"/>
      <protection/>
    </xf>
    <xf numFmtId="0" fontId="1" fillId="0" borderId="17" xfId="57" applyFont="1" applyFill="1" applyBorder="1" applyAlignment="1">
      <alignment wrapText="1"/>
      <protection/>
    </xf>
    <xf numFmtId="0" fontId="1" fillId="0" borderId="14" xfId="58" applyFont="1" applyFill="1" applyBorder="1" applyAlignment="1">
      <alignment wrapText="1"/>
      <protection/>
    </xf>
    <xf numFmtId="0" fontId="1" fillId="0" borderId="16" xfId="58" applyFont="1" applyFill="1" applyBorder="1" applyAlignment="1">
      <alignment wrapText="1"/>
      <protection/>
    </xf>
    <xf numFmtId="0" fontId="1" fillId="0" borderId="15" xfId="58" applyFont="1" applyFill="1" applyBorder="1" applyAlignment="1">
      <alignment wrapText="1"/>
      <protection/>
    </xf>
    <xf numFmtId="0" fontId="1" fillId="0" borderId="0" xfId="58" applyFont="1" applyFill="1" applyBorder="1" applyAlignment="1">
      <alignment horizontal="center"/>
      <protection/>
    </xf>
    <xf numFmtId="0" fontId="6" fillId="34" borderId="0" xfId="0" applyFont="1" applyFill="1" applyAlignment="1" applyProtection="1">
      <alignment horizontal="center" wrapText="1"/>
      <protection/>
    </xf>
    <xf numFmtId="44" fontId="6" fillId="34" borderId="0" xfId="44" applyFont="1" applyFill="1" applyAlignment="1" applyProtection="1">
      <alignment horizontal="center" wrapText="1"/>
      <protection/>
    </xf>
    <xf numFmtId="0" fontId="7" fillId="0" borderId="0" xfId="0" applyFont="1" applyAlignment="1">
      <alignment/>
    </xf>
    <xf numFmtId="0" fontId="7" fillId="0" borderId="0" xfId="0" applyFont="1" applyFill="1" applyAlignment="1">
      <alignment/>
    </xf>
    <xf numFmtId="49" fontId="7" fillId="0" borderId="0" xfId="0" applyNumberFormat="1" applyFont="1" applyAlignment="1" applyProtection="1">
      <alignment/>
      <protection/>
    </xf>
    <xf numFmtId="49" fontId="7" fillId="0" borderId="0" xfId="44" applyNumberFormat="1" applyFont="1" applyFill="1" applyBorder="1" applyAlignment="1" applyProtection="1">
      <alignment horizontal="left"/>
      <protection/>
    </xf>
    <xf numFmtId="49" fontId="7" fillId="0" borderId="0" xfId="0" applyNumberFormat="1" applyFont="1" applyAlignment="1">
      <alignment/>
    </xf>
    <xf numFmtId="10" fontId="0" fillId="0" borderId="0" xfId="0" applyNumberFormat="1" applyAlignment="1">
      <alignment/>
    </xf>
    <xf numFmtId="0" fontId="63" fillId="35" borderId="0" xfId="0" applyFont="1" applyFill="1" applyAlignment="1">
      <alignment/>
    </xf>
    <xf numFmtId="0" fontId="0" fillId="0" borderId="0" xfId="0" applyAlignment="1" applyProtection="1">
      <alignment/>
      <protection locked="0"/>
    </xf>
    <xf numFmtId="0" fontId="3" fillId="0" borderId="12" xfId="0" applyFont="1" applyFill="1" applyBorder="1" applyAlignment="1">
      <alignment wrapText="1"/>
    </xf>
    <xf numFmtId="0" fontId="3" fillId="0" borderId="10" xfId="0" applyFont="1" applyFill="1" applyBorder="1" applyAlignment="1">
      <alignment wrapText="1"/>
    </xf>
    <xf numFmtId="0" fontId="79" fillId="0" borderId="12" xfId="0" applyFont="1" applyFill="1" applyBorder="1" applyAlignment="1" applyProtection="1">
      <alignment vertical="center" wrapText="1"/>
      <protection/>
    </xf>
    <xf numFmtId="0" fontId="79" fillId="0" borderId="0" xfId="0" applyFont="1" applyFill="1" applyBorder="1" applyAlignment="1" applyProtection="1">
      <alignment vertical="center" wrapText="1"/>
      <protection/>
    </xf>
    <xf numFmtId="0" fontId="79" fillId="36" borderId="10" xfId="0" applyFont="1" applyFill="1" applyBorder="1" applyAlignment="1" applyProtection="1">
      <alignment vertical="center" wrapText="1"/>
      <protection/>
    </xf>
    <xf numFmtId="0" fontId="81" fillId="37" borderId="0" xfId="56" applyFont="1" applyFill="1" applyAlignment="1" applyProtection="1">
      <alignment horizontal="center"/>
      <protection/>
    </xf>
    <xf numFmtId="0" fontId="7" fillId="0" borderId="0" xfId="56">
      <alignment/>
      <protection/>
    </xf>
    <xf numFmtId="49" fontId="7" fillId="0" borderId="10" xfId="56" applyNumberFormat="1" applyBorder="1" applyAlignment="1" applyProtection="1">
      <alignment/>
      <protection locked="0"/>
    </xf>
    <xf numFmtId="0" fontId="9" fillId="0" borderId="0" xfId="56" applyFont="1" applyProtection="1">
      <alignment/>
      <protection/>
    </xf>
    <xf numFmtId="0" fontId="10" fillId="0" borderId="10" xfId="56" applyNumberFormat="1" applyFont="1" applyBorder="1" applyAlignment="1" applyProtection="1">
      <alignment wrapText="1"/>
      <protection locked="0"/>
    </xf>
    <xf numFmtId="0" fontId="11" fillId="14" borderId="0" xfId="56" applyFont="1" applyFill="1" applyProtection="1">
      <alignment/>
      <protection/>
    </xf>
    <xf numFmtId="0" fontId="12" fillId="14" borderId="0" xfId="56" applyFont="1" applyFill="1" applyAlignment="1" applyProtection="1">
      <alignment horizontal="center"/>
      <protection/>
    </xf>
    <xf numFmtId="0" fontId="9" fillId="14" borderId="0" xfId="56" applyFont="1" applyFill="1" applyProtection="1">
      <alignment/>
      <protection/>
    </xf>
    <xf numFmtId="0" fontId="7" fillId="0" borderId="0" xfId="56" applyFont="1" applyProtection="1">
      <alignment/>
      <protection/>
    </xf>
    <xf numFmtId="42" fontId="0" fillId="0" borderId="10" xfId="46" applyNumberFormat="1" applyFont="1" applyBorder="1" applyAlignment="1" applyProtection="1">
      <alignment/>
      <protection locked="0"/>
    </xf>
    <xf numFmtId="0" fontId="7" fillId="0" borderId="0" xfId="56" applyProtection="1">
      <alignment/>
      <protection/>
    </xf>
    <xf numFmtId="0" fontId="7" fillId="0" borderId="0" xfId="56" applyFont="1" applyFill="1" applyBorder="1" applyAlignment="1" applyProtection="1">
      <alignment horizontal="right" vertical="center"/>
      <protection/>
    </xf>
    <xf numFmtId="42" fontId="10" fillId="38" borderId="0" xfId="46" applyNumberFormat="1" applyFont="1" applyFill="1" applyAlignment="1" applyProtection="1">
      <alignment/>
      <protection/>
    </xf>
    <xf numFmtId="0" fontId="13" fillId="0" borderId="0" xfId="56" applyFont="1" applyProtection="1">
      <alignment/>
      <protection/>
    </xf>
    <xf numFmtId="0" fontId="8" fillId="39" borderId="18" xfId="56" applyFont="1" applyFill="1" applyBorder="1" applyAlignment="1" applyProtection="1">
      <alignment horizontal="center"/>
      <protection/>
    </xf>
    <xf numFmtId="0" fontId="8" fillId="0" borderId="0" xfId="56" applyFont="1" applyFill="1" applyBorder="1" applyAlignment="1" applyProtection="1">
      <alignment horizontal="center" wrapText="1"/>
      <protection/>
    </xf>
    <xf numFmtId="42" fontId="7" fillId="0" borderId="10" xfId="46" applyNumberFormat="1" applyFont="1" applyBorder="1" applyAlignment="1" applyProtection="1">
      <alignment/>
      <protection locked="0"/>
    </xf>
    <xf numFmtId="42" fontId="7" fillId="0" borderId="10" xfId="46" applyNumberFormat="1" applyFont="1" applyBorder="1" applyAlignment="1" applyProtection="1">
      <alignment/>
      <protection/>
    </xf>
    <xf numFmtId="1" fontId="14" fillId="0" borderId="0" xfId="56" applyNumberFormat="1" applyFont="1" applyBorder="1" applyAlignment="1" applyProtection="1">
      <alignment horizontal="center"/>
      <protection/>
    </xf>
    <xf numFmtId="42" fontId="9" fillId="0" borderId="0" xfId="56" applyNumberFormat="1" applyFont="1">
      <alignment/>
      <protection/>
    </xf>
    <xf numFmtId="1" fontId="9" fillId="0" borderId="0" xfId="56" applyNumberFormat="1" applyFont="1" applyBorder="1" applyAlignment="1" applyProtection="1">
      <alignment horizontal="center"/>
      <protection/>
    </xf>
    <xf numFmtId="42" fontId="7" fillId="0" borderId="10" xfId="46" applyNumberFormat="1" applyFont="1" applyFill="1" applyBorder="1" applyAlignment="1" applyProtection="1">
      <alignment/>
      <protection locked="0"/>
    </xf>
    <xf numFmtId="42" fontId="7" fillId="0" borderId="18" xfId="46" applyNumberFormat="1" applyFont="1" applyBorder="1" applyAlignment="1" applyProtection="1">
      <alignment/>
      <protection locked="0"/>
    </xf>
    <xf numFmtId="0" fontId="82" fillId="39" borderId="0" xfId="56" applyFont="1" applyFill="1" applyProtection="1">
      <alignment/>
      <protection/>
    </xf>
    <xf numFmtId="42" fontId="83" fillId="39" borderId="0" xfId="46" applyNumberFormat="1" applyFont="1" applyFill="1" applyBorder="1" applyAlignment="1" applyProtection="1">
      <alignment/>
      <protection locked="0"/>
    </xf>
    <xf numFmtId="42" fontId="7" fillId="0" borderId="19" xfId="56" applyNumberFormat="1" applyFont="1" applyBorder="1" applyAlignment="1" applyProtection="1">
      <alignment horizontal="left"/>
      <protection locked="0"/>
    </xf>
    <xf numFmtId="42" fontId="7" fillId="36" borderId="0" xfId="56" applyNumberFormat="1" applyFont="1" applyFill="1" applyBorder="1" applyAlignment="1" applyProtection="1">
      <alignment horizontal="center"/>
      <protection/>
    </xf>
    <xf numFmtId="0" fontId="7" fillId="0" borderId="0" xfId="56" applyAlignment="1" applyProtection="1">
      <alignment horizontal="right"/>
      <protection/>
    </xf>
    <xf numFmtId="1" fontId="9" fillId="0" borderId="0" xfId="56" applyNumberFormat="1" applyFont="1" applyFill="1" applyBorder="1" applyAlignment="1" applyProtection="1">
      <alignment horizontal="center"/>
      <protection/>
    </xf>
    <xf numFmtId="0" fontId="9" fillId="0" borderId="0" xfId="56" applyFont="1">
      <alignment/>
      <protection/>
    </xf>
    <xf numFmtId="0" fontId="7" fillId="0" borderId="0" xfId="56" applyAlignment="1" applyProtection="1">
      <alignment wrapText="1"/>
      <protection/>
    </xf>
    <xf numFmtId="42" fontId="10" fillId="40" borderId="10" xfId="46" applyNumberFormat="1" applyFont="1" applyFill="1" applyBorder="1" applyAlignment="1" applyProtection="1">
      <alignment/>
      <protection/>
    </xf>
    <xf numFmtId="0" fontId="10" fillId="0" borderId="0" xfId="56" applyFont="1" applyAlignment="1" applyProtection="1">
      <alignment horizontal="right"/>
      <protection/>
    </xf>
    <xf numFmtId="0" fontId="7" fillId="41" borderId="0" xfId="56" applyFill="1" applyProtection="1">
      <alignment/>
      <protection/>
    </xf>
    <xf numFmtId="0" fontId="18" fillId="41" borderId="0" xfId="56" applyFont="1" applyFill="1" applyProtection="1">
      <alignment/>
      <protection/>
    </xf>
    <xf numFmtId="0" fontId="7" fillId="41" borderId="0" xfId="56" applyFont="1" applyFill="1" applyBorder="1" applyAlignment="1" applyProtection="1">
      <alignment/>
      <protection/>
    </xf>
    <xf numFmtId="0" fontId="7" fillId="41" borderId="10" xfId="56" applyNumberFormat="1" applyFill="1" applyBorder="1" applyProtection="1">
      <alignment/>
      <protection/>
    </xf>
    <xf numFmtId="42" fontId="7" fillId="41" borderId="10" xfId="56" applyNumberFormat="1" applyFont="1" applyFill="1" applyBorder="1" applyAlignment="1" applyProtection="1">
      <alignment horizontal="center"/>
      <protection/>
    </xf>
    <xf numFmtId="0" fontId="7" fillId="41" borderId="0" xfId="56" applyFont="1" applyFill="1" applyProtection="1">
      <alignment/>
      <protection/>
    </xf>
    <xf numFmtId="0" fontId="7" fillId="41" borderId="10" xfId="56" applyFont="1" applyFill="1" applyBorder="1" applyAlignment="1" applyProtection="1">
      <alignment horizontal="left" wrapText="1"/>
      <protection locked="0"/>
    </xf>
    <xf numFmtId="1" fontId="7" fillId="41" borderId="10" xfId="56" applyNumberFormat="1" applyFont="1" applyFill="1" applyBorder="1" applyAlignment="1" applyProtection="1">
      <alignment horizontal="center"/>
      <protection locked="0"/>
    </xf>
    <xf numFmtId="42" fontId="7" fillId="41" borderId="10" xfId="46" applyNumberFormat="1" applyFont="1" applyFill="1" applyBorder="1" applyAlignment="1" applyProtection="1">
      <alignment horizontal="center"/>
      <protection/>
    </xf>
    <xf numFmtId="42" fontId="7" fillId="41" borderId="10" xfId="46" applyNumberFormat="1" applyFont="1" applyFill="1" applyBorder="1" applyAlignment="1" applyProtection="1">
      <alignment horizontal="right"/>
      <protection/>
    </xf>
    <xf numFmtId="1" fontId="7" fillId="41" borderId="10" xfId="46" applyNumberFormat="1" applyFont="1" applyFill="1" applyBorder="1" applyAlignment="1" applyProtection="1">
      <alignment horizontal="center"/>
      <protection locked="0"/>
    </xf>
    <xf numFmtId="0" fontId="10" fillId="41" borderId="10" xfId="56" applyFont="1" applyFill="1" applyBorder="1" applyAlignment="1" applyProtection="1">
      <alignment horizontal="right"/>
      <protection/>
    </xf>
    <xf numFmtId="1" fontId="10" fillId="41" borderId="10" xfId="46" applyNumberFormat="1" applyFont="1" applyFill="1" applyBorder="1" applyAlignment="1" applyProtection="1">
      <alignment horizontal="center"/>
      <protection/>
    </xf>
    <xf numFmtId="42" fontId="10" fillId="41" borderId="10" xfId="46" applyNumberFormat="1" applyFont="1" applyFill="1" applyBorder="1" applyAlignment="1" applyProtection="1">
      <alignment horizontal="center"/>
      <protection/>
    </xf>
    <xf numFmtId="0" fontId="10" fillId="41" borderId="0" xfId="56" applyFont="1" applyFill="1" applyBorder="1" applyAlignment="1" applyProtection="1">
      <alignment horizontal="right"/>
      <protection/>
    </xf>
    <xf numFmtId="1" fontId="10" fillId="41" borderId="0" xfId="46" applyNumberFormat="1" applyFont="1" applyFill="1" applyBorder="1" applyAlignment="1" applyProtection="1">
      <alignment horizontal="center"/>
      <protection/>
    </xf>
    <xf numFmtId="37" fontId="10" fillId="0" borderId="0" xfId="46" applyNumberFormat="1" applyFont="1" applyFill="1" applyBorder="1" applyAlignment="1" applyProtection="1">
      <alignment horizontal="center"/>
      <protection/>
    </xf>
    <xf numFmtId="42" fontId="10" fillId="41" borderId="0" xfId="46" applyNumberFormat="1" applyFont="1" applyFill="1" applyBorder="1" applyAlignment="1" applyProtection="1">
      <alignment horizontal="center"/>
      <protection/>
    </xf>
    <xf numFmtId="42" fontId="7" fillId="41" borderId="10" xfId="56" applyNumberFormat="1" applyFont="1" applyFill="1" applyBorder="1" applyAlignment="1" applyProtection="1">
      <alignment horizontal="left"/>
      <protection locked="0"/>
    </xf>
    <xf numFmtId="42" fontId="7" fillId="41" borderId="10" xfId="46" applyNumberFormat="1" applyFont="1" applyFill="1" applyBorder="1" applyAlignment="1" applyProtection="1">
      <alignment/>
      <protection locked="0"/>
    </xf>
    <xf numFmtId="0" fontId="9" fillId="41" borderId="0" xfId="56" applyFont="1" applyFill="1" applyProtection="1">
      <alignment/>
      <protection/>
    </xf>
    <xf numFmtId="44" fontId="7" fillId="41" borderId="0" xfId="46" applyFill="1" applyBorder="1" applyAlignment="1" applyProtection="1">
      <alignment/>
      <protection/>
    </xf>
    <xf numFmtId="44" fontId="7" fillId="41" borderId="20" xfId="46" applyFill="1" applyBorder="1" applyAlignment="1" applyProtection="1">
      <alignment/>
      <protection locked="0"/>
    </xf>
    <xf numFmtId="0" fontId="10" fillId="41" borderId="0" xfId="56" applyFont="1" applyFill="1">
      <alignment/>
      <protection/>
    </xf>
    <xf numFmtId="0" fontId="7" fillId="41" borderId="10" xfId="56" applyFill="1" applyBorder="1" applyAlignment="1" applyProtection="1">
      <alignment horizontal="right"/>
      <protection locked="0"/>
    </xf>
    <xf numFmtId="0" fontId="7" fillId="41" borderId="0" xfId="56" applyFill="1" applyBorder="1" applyAlignment="1" applyProtection="1">
      <alignment horizontal="right"/>
      <protection locked="0"/>
    </xf>
    <xf numFmtId="0" fontId="7" fillId="41" borderId="0" xfId="56" applyFont="1" applyFill="1">
      <alignment/>
      <protection/>
    </xf>
    <xf numFmtId="0" fontId="7" fillId="41" borderId="0" xfId="56" applyFont="1" applyFill="1" applyAlignment="1">
      <alignment horizontal="left" wrapText="1"/>
      <protection/>
    </xf>
    <xf numFmtId="0" fontId="7" fillId="41" borderId="0" xfId="56" applyFont="1" applyFill="1" applyAlignment="1">
      <alignment horizontal="left"/>
      <protection/>
    </xf>
    <xf numFmtId="0" fontId="7" fillId="0" borderId="0" xfId="56" applyFont="1" applyFill="1" applyAlignment="1">
      <alignment horizontal="left"/>
      <protection/>
    </xf>
    <xf numFmtId="0" fontId="7" fillId="0" borderId="0" xfId="56" applyFont="1" applyFill="1" applyProtection="1">
      <alignment/>
      <protection/>
    </xf>
    <xf numFmtId="0" fontId="7" fillId="41" borderId="0" xfId="56" applyFont="1" applyFill="1" applyBorder="1">
      <alignment/>
      <protection/>
    </xf>
    <xf numFmtId="0" fontId="7" fillId="41" borderId="0" xfId="56" applyFill="1">
      <alignment/>
      <protection/>
    </xf>
    <xf numFmtId="0" fontId="63" fillId="0" borderId="0" xfId="0" applyNumberFormat="1" applyFont="1" applyFill="1" applyAlignment="1">
      <alignment/>
    </xf>
    <xf numFmtId="0" fontId="7" fillId="0" borderId="0" xfId="56" applyFill="1">
      <alignment/>
      <protection/>
    </xf>
    <xf numFmtId="0" fontId="10" fillId="0" borderId="0" xfId="56" applyFont="1">
      <alignment/>
      <protection/>
    </xf>
    <xf numFmtId="0" fontId="7" fillId="41" borderId="0" xfId="56" applyFill="1" applyBorder="1" applyAlignment="1">
      <alignment/>
      <protection/>
    </xf>
    <xf numFmtId="0" fontId="7" fillId="41" borderId="0" xfId="56" applyFill="1" applyBorder="1" applyAlignment="1" applyProtection="1">
      <alignment vertical="top" wrapText="1"/>
      <protection locked="0"/>
    </xf>
    <xf numFmtId="0" fontId="10" fillId="0" borderId="0" xfId="56" applyFont="1" applyProtection="1">
      <alignment/>
      <protection/>
    </xf>
    <xf numFmtId="0" fontId="7" fillId="0" borderId="0" xfId="56" applyBorder="1" applyProtection="1">
      <alignment/>
      <protection/>
    </xf>
    <xf numFmtId="0" fontId="10" fillId="41" borderId="0" xfId="56" applyFont="1" applyFill="1" applyProtection="1">
      <alignment/>
      <protection/>
    </xf>
    <xf numFmtId="0" fontId="9" fillId="41" borderId="0" xfId="56" applyFont="1" applyFill="1">
      <alignment/>
      <protection/>
    </xf>
    <xf numFmtId="1" fontId="7" fillId="41" borderId="10" xfId="56" applyNumberFormat="1" applyFont="1" applyFill="1" applyBorder="1" applyProtection="1">
      <alignment/>
      <protection/>
    </xf>
    <xf numFmtId="49" fontId="9" fillId="41" borderId="0" xfId="56" applyNumberFormat="1" applyFont="1" applyFill="1" applyBorder="1" applyProtection="1">
      <alignment/>
      <protection/>
    </xf>
    <xf numFmtId="0" fontId="7" fillId="41" borderId="0" xfId="56" applyFill="1" applyAlignment="1">
      <alignment/>
      <protection/>
    </xf>
    <xf numFmtId="0" fontId="7" fillId="41" borderId="0" xfId="56" applyFill="1" applyBorder="1" applyAlignment="1" applyProtection="1">
      <alignment wrapText="1"/>
      <protection/>
    </xf>
    <xf numFmtId="49" fontId="7" fillId="41" borderId="0" xfId="56" applyNumberFormat="1" applyFill="1" applyBorder="1" applyAlignment="1" applyProtection="1">
      <alignment vertical="top" wrapText="1"/>
      <protection locked="0"/>
    </xf>
    <xf numFmtId="0" fontId="10" fillId="0" borderId="10" xfId="56" applyFont="1" applyBorder="1" applyAlignment="1">
      <alignment horizontal="center" wrapText="1"/>
      <protection/>
    </xf>
    <xf numFmtId="0" fontId="10" fillId="0" borderId="21" xfId="56" applyFont="1" applyBorder="1" applyAlignment="1">
      <alignment horizontal="center"/>
      <protection/>
    </xf>
    <xf numFmtId="49" fontId="9" fillId="41" borderId="0" xfId="56" applyNumberFormat="1" applyFont="1" applyFill="1">
      <alignment/>
      <protection/>
    </xf>
    <xf numFmtId="49" fontId="7" fillId="0" borderId="22" xfId="56" applyNumberFormat="1" applyBorder="1" applyAlignment="1" applyProtection="1">
      <alignment vertical="top"/>
      <protection locked="0"/>
    </xf>
    <xf numFmtId="1" fontId="7" fillId="0" borderId="10" xfId="56" applyNumberFormat="1" applyBorder="1" applyAlignment="1" applyProtection="1">
      <alignment horizontal="center" vertical="top"/>
      <protection locked="0"/>
    </xf>
    <xf numFmtId="49" fontId="7" fillId="0" borderId="22" xfId="56" applyNumberFormat="1" applyBorder="1" applyAlignment="1" applyProtection="1">
      <alignment horizontal="left" vertical="top"/>
      <protection locked="0"/>
    </xf>
    <xf numFmtId="0" fontId="7" fillId="41" borderId="0" xfId="56" applyFill="1" applyBorder="1" applyAlignment="1" applyProtection="1">
      <alignment/>
      <protection/>
    </xf>
    <xf numFmtId="49" fontId="7" fillId="0" borderId="0" xfId="56" applyNumberFormat="1" applyBorder="1" applyAlignment="1" applyProtection="1">
      <alignment vertical="top" wrapText="1"/>
      <protection locked="0"/>
    </xf>
    <xf numFmtId="2" fontId="10" fillId="41" borderId="0" xfId="56" applyNumberFormat="1" applyFont="1" applyFill="1" applyBorder="1" applyAlignment="1" applyProtection="1">
      <alignment/>
      <protection locked="0"/>
    </xf>
    <xf numFmtId="2" fontId="10" fillId="0" borderId="0" xfId="56" applyNumberFormat="1" applyFont="1" applyBorder="1" applyAlignment="1" applyProtection="1">
      <alignment/>
      <protection locked="0"/>
    </xf>
    <xf numFmtId="0" fontId="21" fillId="41" borderId="0" xfId="56" applyFont="1" applyFill="1" applyBorder="1" applyAlignment="1" applyProtection="1">
      <alignment horizontal="right"/>
      <protection/>
    </xf>
    <xf numFmtId="10" fontId="7" fillId="41" borderId="0" xfId="56" applyNumberFormat="1" applyFill="1" applyBorder="1" applyProtection="1">
      <alignment/>
      <protection/>
    </xf>
    <xf numFmtId="2" fontId="7" fillId="41" borderId="10" xfId="56" applyNumberFormat="1" applyFill="1" applyBorder="1" applyAlignment="1" applyProtection="1">
      <alignment wrapText="1"/>
      <protection locked="0"/>
    </xf>
    <xf numFmtId="49" fontId="7" fillId="41" borderId="0" xfId="56" applyNumberFormat="1" applyFill="1" applyBorder="1" applyAlignment="1" applyProtection="1">
      <alignment vertical="top"/>
      <protection/>
    </xf>
    <xf numFmtId="49" fontId="7" fillId="41" borderId="10" xfId="56" applyNumberFormat="1" applyFill="1" applyBorder="1" applyProtection="1">
      <alignment/>
      <protection locked="0"/>
    </xf>
    <xf numFmtId="49" fontId="7" fillId="41" borderId="0" xfId="56" applyNumberFormat="1" applyFill="1" applyBorder="1" applyAlignment="1" applyProtection="1">
      <alignment vertical="top" wrapText="1"/>
      <protection/>
    </xf>
    <xf numFmtId="49" fontId="7" fillId="41" borderId="0" xfId="56" applyNumberFormat="1" applyFont="1" applyFill="1" applyBorder="1" applyAlignment="1" applyProtection="1">
      <alignment vertical="top"/>
      <protection/>
    </xf>
    <xf numFmtId="0" fontId="10" fillId="0" borderId="0" xfId="56" applyFont="1" applyFill="1">
      <alignment/>
      <protection/>
    </xf>
    <xf numFmtId="0" fontId="7" fillId="41" borderId="0" xfId="56" applyFill="1" applyBorder="1" applyProtection="1">
      <alignment/>
      <protection/>
    </xf>
    <xf numFmtId="9" fontId="7" fillId="41" borderId="10" xfId="56" applyNumberFormat="1" applyFill="1" applyBorder="1" applyAlignment="1" applyProtection="1">
      <alignment horizontal="right"/>
      <protection/>
    </xf>
    <xf numFmtId="0" fontId="10" fillId="41" borderId="0" xfId="56" applyFont="1" applyFill="1" applyBorder="1" applyAlignment="1" applyProtection="1">
      <alignment wrapText="1"/>
      <protection/>
    </xf>
    <xf numFmtId="0" fontId="10" fillId="0" borderId="0" xfId="56" applyFont="1" applyAlignment="1" applyProtection="1">
      <alignment/>
      <protection/>
    </xf>
    <xf numFmtId="2" fontId="10" fillId="41" borderId="0" xfId="56" applyNumberFormat="1" applyFont="1" applyFill="1" applyBorder="1" applyAlignment="1" applyProtection="1">
      <alignment/>
      <protection/>
    </xf>
    <xf numFmtId="0" fontId="7" fillId="41" borderId="0" xfId="56" applyFill="1" applyAlignment="1" applyProtection="1">
      <alignment/>
      <protection/>
    </xf>
    <xf numFmtId="0" fontId="7" fillId="0" borderId="0" xfId="56" applyFont="1">
      <alignment/>
      <protection/>
    </xf>
    <xf numFmtId="49" fontId="7" fillId="0" borderId="0" xfId="56" applyNumberFormat="1" applyBorder="1" applyAlignment="1" applyProtection="1">
      <alignment horizontal="center" vertical="top"/>
      <protection locked="0"/>
    </xf>
    <xf numFmtId="49" fontId="7" fillId="0" borderId="0" xfId="56" applyNumberFormat="1" applyBorder="1" applyAlignment="1" applyProtection="1">
      <alignment vertical="top"/>
      <protection locked="0"/>
    </xf>
    <xf numFmtId="37" fontId="10" fillId="0" borderId="10" xfId="46" applyNumberFormat="1" applyFont="1" applyFill="1" applyBorder="1" applyAlignment="1" applyProtection="1">
      <alignment horizontal="center"/>
      <protection/>
    </xf>
    <xf numFmtId="0" fontId="10" fillId="42" borderId="0" xfId="56" applyFont="1" applyFill="1">
      <alignment/>
      <protection/>
    </xf>
    <xf numFmtId="0" fontId="7" fillId="42" borderId="0" xfId="56" applyFont="1" applyFill="1" applyProtection="1">
      <alignment/>
      <protection/>
    </xf>
    <xf numFmtId="0" fontId="7" fillId="42" borderId="0" xfId="56" applyFill="1" applyProtection="1">
      <alignment/>
      <protection/>
    </xf>
    <xf numFmtId="0" fontId="7" fillId="42" borderId="10" xfId="56" applyFill="1" applyBorder="1" applyAlignment="1" applyProtection="1">
      <alignment horizontal="right"/>
      <protection locked="0"/>
    </xf>
    <xf numFmtId="0" fontId="7" fillId="42" borderId="0" xfId="56" applyFont="1" applyFill="1">
      <alignment/>
      <protection/>
    </xf>
    <xf numFmtId="0" fontId="7" fillId="43" borderId="0" xfId="56" applyFill="1" applyProtection="1">
      <alignment/>
      <protection/>
    </xf>
    <xf numFmtId="0" fontId="7" fillId="43" borderId="0" xfId="56" applyFill="1" applyAlignment="1" applyProtection="1">
      <alignment horizontal="left"/>
      <protection/>
    </xf>
    <xf numFmtId="0" fontId="84" fillId="0" borderId="0" xfId="0" applyFont="1" applyAlignment="1">
      <alignment/>
    </xf>
    <xf numFmtId="0" fontId="7" fillId="41" borderId="0" xfId="56" applyFill="1" applyBorder="1" applyAlignment="1" applyProtection="1">
      <alignment wrapText="1"/>
      <protection/>
    </xf>
    <xf numFmtId="0" fontId="85" fillId="0" borderId="0" xfId="0" applyFont="1" applyAlignment="1">
      <alignment/>
    </xf>
    <xf numFmtId="0" fontId="10" fillId="0" borderId="10" xfId="56" applyFont="1" applyBorder="1" applyAlignment="1" applyProtection="1">
      <alignment horizontal="center" wrapText="1"/>
      <protection/>
    </xf>
    <xf numFmtId="0" fontId="25" fillId="0" borderId="0" xfId="56" applyFont="1" applyFill="1" applyProtection="1">
      <alignment/>
      <protection/>
    </xf>
    <xf numFmtId="0" fontId="7" fillId="0" borderId="0" xfId="56" applyFont="1" applyFill="1" applyBorder="1" applyProtection="1">
      <alignment/>
      <protection locked="0"/>
    </xf>
    <xf numFmtId="42" fontId="7" fillId="41" borderId="0" xfId="56" applyNumberFormat="1" applyFont="1" applyFill="1" applyProtection="1">
      <alignment/>
      <protection/>
    </xf>
    <xf numFmtId="0" fontId="7" fillId="44" borderId="0" xfId="56" applyFill="1">
      <alignment/>
      <protection/>
    </xf>
    <xf numFmtId="0" fontId="19" fillId="45" borderId="23" xfId="56" applyFont="1" applyFill="1" applyBorder="1" applyAlignment="1" applyProtection="1">
      <alignment horizontal="left"/>
      <protection/>
    </xf>
    <xf numFmtId="0" fontId="7" fillId="0" borderId="10" xfId="56" applyNumberFormat="1" applyBorder="1" applyProtection="1">
      <alignment/>
      <protection locked="0"/>
    </xf>
    <xf numFmtId="0" fontId="85" fillId="0" borderId="10" xfId="0" applyFont="1" applyBorder="1" applyAlignment="1" applyProtection="1">
      <alignment/>
      <protection locked="0"/>
    </xf>
    <xf numFmtId="0" fontId="86" fillId="0" borderId="0" xfId="0" applyFont="1" applyFill="1" applyAlignment="1">
      <alignment horizontal="center"/>
    </xf>
    <xf numFmtId="1" fontId="14" fillId="0" borderId="10" xfId="56" applyNumberFormat="1" applyFont="1" applyFill="1" applyBorder="1" applyAlignment="1" applyProtection="1">
      <alignment horizontal="center"/>
      <protection locked="0"/>
    </xf>
    <xf numFmtId="0" fontId="80" fillId="0" borderId="0" xfId="0" applyNumberFormat="1" applyFont="1" applyFill="1" applyAlignment="1">
      <alignment/>
    </xf>
    <xf numFmtId="2" fontId="0" fillId="0" borderId="0" xfId="0" applyNumberFormat="1" applyAlignment="1" applyProtection="1">
      <alignment/>
      <protection/>
    </xf>
    <xf numFmtId="0" fontId="6" fillId="34" borderId="0" xfId="0" applyFont="1" applyFill="1" applyAlignment="1" applyProtection="1">
      <alignment horizontal="center" wrapText="1"/>
      <protection locked="0"/>
    </xf>
    <xf numFmtId="0" fontId="7" fillId="41" borderId="0" xfId="56" applyFill="1" applyProtection="1">
      <alignment/>
      <protection locked="0"/>
    </xf>
    <xf numFmtId="0" fontId="7" fillId="16" borderId="10" xfId="56" applyFont="1" applyFill="1" applyBorder="1" applyAlignment="1" applyProtection="1">
      <alignment wrapText="1"/>
      <protection/>
    </xf>
    <xf numFmtId="0" fontId="7" fillId="16" borderId="10" xfId="56" applyFill="1" applyBorder="1" applyAlignment="1" applyProtection="1">
      <alignment wrapText="1"/>
      <protection/>
    </xf>
    <xf numFmtId="0" fontId="26" fillId="16" borderId="10" xfId="56" applyFont="1" applyFill="1" applyBorder="1" applyAlignment="1" applyProtection="1">
      <alignment wrapText="1"/>
      <protection/>
    </xf>
    <xf numFmtId="0" fontId="7" fillId="16" borderId="10" xfId="56" applyFill="1" applyBorder="1" applyProtection="1">
      <alignment/>
      <protection/>
    </xf>
    <xf numFmtId="166" fontId="7" fillId="16" borderId="10" xfId="56" applyNumberFormat="1" applyFill="1" applyBorder="1" applyProtection="1">
      <alignment/>
      <protection/>
    </xf>
    <xf numFmtId="0" fontId="7" fillId="16" borderId="0" xfId="56" applyFill="1" applyProtection="1">
      <alignment/>
      <protection/>
    </xf>
    <xf numFmtId="10" fontId="7" fillId="16" borderId="10" xfId="56" applyNumberFormat="1" applyFill="1" applyBorder="1" applyProtection="1">
      <alignment/>
      <protection/>
    </xf>
    <xf numFmtId="0" fontId="7" fillId="46" borderId="10" xfId="56" applyFont="1" applyFill="1" applyBorder="1" applyAlignment="1">
      <alignment wrapText="1"/>
      <protection/>
    </xf>
    <xf numFmtId="0" fontId="7" fillId="47" borderId="10" xfId="56" applyFill="1" applyBorder="1" applyAlignment="1">
      <alignment wrapText="1"/>
      <protection/>
    </xf>
    <xf numFmtId="0" fontId="7" fillId="47" borderId="10" xfId="56" applyFont="1" applyFill="1" applyBorder="1" applyAlignment="1">
      <alignment wrapText="1"/>
      <protection/>
    </xf>
    <xf numFmtId="0" fontId="26" fillId="47" borderId="10" xfId="56" applyFont="1" applyFill="1" applyBorder="1" applyAlignment="1">
      <alignment wrapText="1"/>
      <protection/>
    </xf>
    <xf numFmtId="0" fontId="7" fillId="47" borderId="10" xfId="56" applyFill="1" applyBorder="1">
      <alignment/>
      <protection/>
    </xf>
    <xf numFmtId="42" fontId="0" fillId="47" borderId="10" xfId="46" applyNumberFormat="1" applyFont="1" applyFill="1" applyBorder="1" applyAlignment="1" applyProtection="1">
      <alignment/>
      <protection locked="0"/>
    </xf>
    <xf numFmtId="166" fontId="7" fillId="47" borderId="10" xfId="56" applyNumberFormat="1" applyFill="1" applyBorder="1" applyProtection="1">
      <alignment/>
      <protection locked="0"/>
    </xf>
    <xf numFmtId="0" fontId="7" fillId="47" borderId="0" xfId="56" applyFill="1">
      <alignment/>
      <protection/>
    </xf>
    <xf numFmtId="1" fontId="14" fillId="42" borderId="0" xfId="56" applyNumberFormat="1" applyFont="1" applyFill="1" applyBorder="1" applyAlignment="1" applyProtection="1">
      <alignment horizontal="center"/>
      <protection/>
    </xf>
    <xf numFmtId="1" fontId="9" fillId="42" borderId="0" xfId="56" applyNumberFormat="1" applyFont="1" applyFill="1" applyBorder="1" applyAlignment="1" applyProtection="1">
      <alignment horizontal="center"/>
      <protection/>
    </xf>
    <xf numFmtId="0" fontId="10" fillId="42" borderId="24" xfId="56" applyFont="1" applyFill="1" applyBorder="1" applyAlignment="1" applyProtection="1">
      <alignment horizontal="center" wrapText="1"/>
      <protection/>
    </xf>
    <xf numFmtId="0" fontId="10" fillId="42" borderId="18" xfId="56" applyFont="1" applyFill="1" applyBorder="1" applyAlignment="1" applyProtection="1">
      <alignment horizontal="center" wrapText="1"/>
      <protection/>
    </xf>
    <xf numFmtId="0" fontId="10" fillId="42" borderId="18" xfId="56" applyFont="1" applyFill="1" applyBorder="1" applyAlignment="1" applyProtection="1">
      <alignment horizontal="center"/>
      <protection/>
    </xf>
    <xf numFmtId="0" fontId="7" fillId="42" borderId="10" xfId="56" applyFill="1" applyBorder="1" applyAlignment="1" applyProtection="1">
      <alignment horizontal="center"/>
      <protection/>
    </xf>
    <xf numFmtId="164" fontId="7" fillId="0" borderId="10" xfId="56" applyNumberFormat="1" applyBorder="1">
      <alignment/>
      <protection/>
    </xf>
    <xf numFmtId="0" fontId="10" fillId="0" borderId="0" xfId="56" applyFont="1" applyAlignment="1" applyProtection="1">
      <alignment wrapText="1"/>
      <protection/>
    </xf>
    <xf numFmtId="0" fontId="20" fillId="0" borderId="0" xfId="56" applyFont="1" applyFill="1" applyBorder="1" applyAlignment="1" applyProtection="1">
      <alignment horizontal="right"/>
      <protection/>
    </xf>
    <xf numFmtId="0" fontId="20" fillId="0" borderId="0" xfId="56" applyFont="1" applyAlignment="1" applyProtection="1">
      <alignment horizontal="right"/>
      <protection/>
    </xf>
    <xf numFmtId="0" fontId="7" fillId="16" borderId="0" xfId="56" applyFill="1">
      <alignment/>
      <protection/>
    </xf>
    <xf numFmtId="0" fontId="7" fillId="16" borderId="10" xfId="56" applyFill="1" applyBorder="1" applyAlignment="1" applyProtection="1">
      <alignment wrapText="1"/>
      <protection/>
    </xf>
    <xf numFmtId="2" fontId="0" fillId="48" borderId="0" xfId="0" applyNumberFormat="1" applyFill="1" applyAlignment="1" applyProtection="1">
      <alignment/>
      <protection/>
    </xf>
    <xf numFmtId="0" fontId="0" fillId="48" borderId="0" xfId="0" applyFill="1" applyAlignment="1" applyProtection="1">
      <alignment/>
      <protection/>
    </xf>
    <xf numFmtId="0" fontId="0" fillId="48" borderId="0" xfId="0" applyFill="1" applyAlignment="1" applyProtection="1">
      <alignment/>
      <protection locked="0"/>
    </xf>
    <xf numFmtId="0" fontId="0" fillId="48" borderId="0" xfId="0" applyFill="1" applyAlignment="1">
      <alignment/>
    </xf>
    <xf numFmtId="0" fontId="80" fillId="48" borderId="0" xfId="0" applyNumberFormat="1" applyFont="1" applyFill="1" applyAlignment="1">
      <alignment/>
    </xf>
    <xf numFmtId="0" fontId="63" fillId="48" borderId="0" xfId="0" applyNumberFormat="1" applyFont="1" applyFill="1" applyAlignment="1">
      <alignment/>
    </xf>
    <xf numFmtId="0" fontId="0" fillId="42" borderId="0" xfId="0" applyFill="1" applyAlignment="1" applyProtection="1">
      <alignment/>
      <protection locked="0"/>
    </xf>
    <xf numFmtId="10" fontId="0" fillId="42" borderId="0" xfId="0" applyNumberFormat="1" applyFill="1" applyAlignment="1">
      <alignment/>
    </xf>
    <xf numFmtId="49" fontId="0" fillId="0" borderId="0" xfId="0" applyNumberFormat="1" applyAlignment="1" applyProtection="1">
      <alignment/>
      <protection locked="0"/>
    </xf>
    <xf numFmtId="49" fontId="0" fillId="48" borderId="0" xfId="0" applyNumberFormat="1" applyFill="1" applyAlignment="1">
      <alignment/>
    </xf>
    <xf numFmtId="165" fontId="7" fillId="47" borderId="10" xfId="56" applyNumberFormat="1" applyFill="1" applyBorder="1">
      <alignment/>
      <protection/>
    </xf>
    <xf numFmtId="165" fontId="7" fillId="16" borderId="10" xfId="56" applyNumberFormat="1" applyFill="1" applyBorder="1" applyProtection="1">
      <alignment/>
      <protection/>
    </xf>
    <xf numFmtId="165" fontId="7" fillId="16" borderId="10" xfId="56" applyNumberFormat="1" applyFill="1" applyBorder="1" applyProtection="1">
      <alignment/>
      <protection/>
    </xf>
    <xf numFmtId="165" fontId="7" fillId="47" borderId="10" xfId="56" applyNumberFormat="1" applyFill="1" applyBorder="1">
      <alignment/>
      <protection/>
    </xf>
    <xf numFmtId="165" fontId="7" fillId="47" borderId="22" xfId="56" applyNumberFormat="1" applyFill="1" applyBorder="1">
      <alignment/>
      <protection/>
    </xf>
    <xf numFmtId="165" fontId="7" fillId="47" borderId="22" xfId="56" applyNumberFormat="1" applyFill="1" applyBorder="1">
      <alignment/>
      <protection/>
    </xf>
    <xf numFmtId="165" fontId="0" fillId="16" borderId="10" xfId="46" applyNumberFormat="1" applyFont="1" applyFill="1" applyBorder="1" applyAlignment="1" applyProtection="1">
      <alignment/>
      <protection/>
    </xf>
    <xf numFmtId="165" fontId="7" fillId="16" borderId="22" xfId="56" applyNumberFormat="1" applyFill="1" applyBorder="1" applyProtection="1">
      <alignment/>
      <protection/>
    </xf>
    <xf numFmtId="167" fontId="7" fillId="47" borderId="10" xfId="56" applyNumberFormat="1" applyFill="1" applyBorder="1" applyProtection="1">
      <alignment/>
      <protection locked="0"/>
    </xf>
    <xf numFmtId="0" fontId="7" fillId="47" borderId="0" xfId="56" applyFill="1" applyBorder="1" applyAlignment="1" applyProtection="1">
      <alignment wrapText="1"/>
      <protection/>
    </xf>
    <xf numFmtId="165" fontId="7" fillId="47" borderId="0" xfId="56" applyNumberFormat="1" applyFill="1" applyBorder="1">
      <alignment/>
      <protection/>
    </xf>
    <xf numFmtId="49" fontId="3" fillId="0" borderId="10" xfId="0" applyNumberFormat="1" applyFont="1" applyFill="1" applyBorder="1" applyAlignment="1">
      <alignment wrapText="1"/>
    </xf>
    <xf numFmtId="1" fontId="7" fillId="0" borderId="0" xfId="56" applyNumberFormat="1" applyBorder="1" applyAlignment="1" applyProtection="1">
      <alignment horizontal="center" vertical="top"/>
      <protection locked="0"/>
    </xf>
    <xf numFmtId="9" fontId="7" fillId="0" borderId="0" xfId="56" applyNumberFormat="1" applyBorder="1" applyAlignment="1" applyProtection="1">
      <alignment vertical="top"/>
      <protection locked="0"/>
    </xf>
    <xf numFmtId="0" fontId="7" fillId="0" borderId="0" xfId="56" applyFill="1" applyBorder="1" applyAlignment="1" applyProtection="1">
      <alignment horizontal="center"/>
      <protection locked="0"/>
    </xf>
    <xf numFmtId="0" fontId="0" fillId="0" borderId="0" xfId="0" applyBorder="1" applyAlignment="1" applyProtection="1">
      <alignment/>
      <protection locked="0"/>
    </xf>
    <xf numFmtId="0" fontId="87" fillId="0" borderId="0" xfId="0" applyFont="1" applyAlignment="1">
      <alignment/>
    </xf>
    <xf numFmtId="0" fontId="18" fillId="41" borderId="0" xfId="56" applyFont="1" applyFill="1" applyBorder="1">
      <alignment/>
      <protection/>
    </xf>
    <xf numFmtId="0" fontId="7" fillId="41" borderId="0" xfId="56" applyFill="1" applyBorder="1">
      <alignment/>
      <protection/>
    </xf>
    <xf numFmtId="0" fontId="9" fillId="41" borderId="0" xfId="56" applyFont="1" applyFill="1" applyBorder="1">
      <alignment/>
      <protection/>
    </xf>
    <xf numFmtId="0" fontId="0" fillId="0" borderId="10" xfId="0" applyBorder="1" applyAlignment="1">
      <alignment/>
    </xf>
    <xf numFmtId="0" fontId="1" fillId="0" borderId="12" xfId="58" applyFont="1" applyFill="1" applyBorder="1" applyAlignment="1">
      <alignment wrapText="1"/>
      <protection/>
    </xf>
    <xf numFmtId="0" fontId="1" fillId="0" borderId="12" xfId="58" applyFont="1" applyFill="1" applyBorder="1" applyAlignment="1">
      <alignment wrapText="1"/>
      <protection/>
    </xf>
    <xf numFmtId="0" fontId="7" fillId="47" borderId="0" xfId="56" applyFill="1" applyProtection="1">
      <alignment/>
      <protection locked="0"/>
    </xf>
    <xf numFmtId="164" fontId="7" fillId="47" borderId="0" xfId="56" applyNumberFormat="1" applyFill="1" applyProtection="1">
      <alignment/>
      <protection locked="0"/>
    </xf>
    <xf numFmtId="0" fontId="7" fillId="47" borderId="10" xfId="56" applyFill="1" applyBorder="1" applyProtection="1">
      <alignment/>
      <protection locked="0"/>
    </xf>
    <xf numFmtId="0" fontId="7" fillId="0" borderId="0" xfId="56" applyProtection="1">
      <alignment/>
      <protection locked="0"/>
    </xf>
    <xf numFmtId="0" fontId="0" fillId="0" borderId="0" xfId="0" applyNumberFormat="1" applyAlignment="1">
      <alignment/>
    </xf>
    <xf numFmtId="42" fontId="7" fillId="0" borderId="10" xfId="56" applyNumberFormat="1" applyBorder="1" applyAlignment="1" applyProtection="1">
      <alignment vertical="top"/>
      <protection locked="0"/>
    </xf>
    <xf numFmtId="0" fontId="79" fillId="0" borderId="25" xfId="0" applyFont="1" applyFill="1" applyBorder="1" applyAlignment="1" applyProtection="1">
      <alignment vertical="center" wrapText="1"/>
      <protection/>
    </xf>
    <xf numFmtId="0" fontId="1" fillId="0" borderId="12" xfId="57" applyFont="1" applyFill="1" applyBorder="1" applyAlignment="1">
      <alignment wrapText="1"/>
      <protection/>
    </xf>
    <xf numFmtId="0" fontId="1" fillId="0" borderId="26" xfId="57" applyFont="1" applyFill="1" applyBorder="1" applyAlignment="1">
      <alignment wrapText="1"/>
      <protection/>
    </xf>
    <xf numFmtId="0" fontId="0" fillId="0" borderId="10" xfId="0" applyBorder="1" applyAlignment="1">
      <alignment/>
    </xf>
    <xf numFmtId="42" fontId="10" fillId="0" borderId="0" xfId="56" applyNumberFormat="1" applyFont="1" applyFill="1" applyBorder="1" applyProtection="1">
      <alignment/>
      <protection/>
    </xf>
    <xf numFmtId="2" fontId="0" fillId="42" borderId="0" xfId="0" applyNumberFormat="1" applyFill="1" applyAlignment="1" applyProtection="1">
      <alignment/>
      <protection/>
    </xf>
    <xf numFmtId="168" fontId="0" fillId="0" borderId="0" xfId="0" applyNumberFormat="1" applyAlignment="1" applyProtection="1">
      <alignment/>
      <protection locked="0"/>
    </xf>
    <xf numFmtId="168" fontId="0" fillId="42" borderId="0" xfId="0" applyNumberFormat="1" applyFill="1" applyAlignment="1" applyProtection="1">
      <alignment/>
      <protection locked="0"/>
    </xf>
    <xf numFmtId="168" fontId="0" fillId="42" borderId="0" xfId="0" applyNumberFormat="1" applyFill="1" applyAlignment="1" applyProtection="1">
      <alignment/>
      <protection/>
    </xf>
    <xf numFmtId="168" fontId="0" fillId="48" borderId="0" xfId="0" applyNumberFormat="1" applyFill="1" applyAlignment="1">
      <alignment/>
    </xf>
    <xf numFmtId="168" fontId="0" fillId="42" borderId="0" xfId="0" applyNumberFormat="1" applyFill="1" applyAlignment="1">
      <alignment/>
    </xf>
    <xf numFmtId="0" fontId="84" fillId="0" borderId="0" xfId="0" applyFont="1" applyAlignment="1">
      <alignment wrapText="1"/>
    </xf>
    <xf numFmtId="0" fontId="85" fillId="0" borderId="0" xfId="0" applyFont="1" applyAlignment="1">
      <alignment/>
    </xf>
    <xf numFmtId="49" fontId="7" fillId="0" borderId="22" xfId="56" applyNumberFormat="1" applyBorder="1" applyAlignment="1" applyProtection="1">
      <alignment horizontal="center" vertical="top"/>
      <protection locked="0"/>
    </xf>
    <xf numFmtId="0" fontId="10" fillId="0" borderId="22" xfId="56" applyFont="1" applyBorder="1" applyAlignment="1" applyProtection="1">
      <alignment horizontal="center"/>
      <protection/>
    </xf>
    <xf numFmtId="0" fontId="1" fillId="0" borderId="26" xfId="58" applyFont="1" applyFill="1" applyBorder="1" applyAlignment="1">
      <alignment wrapText="1"/>
      <protection/>
    </xf>
    <xf numFmtId="0" fontId="84" fillId="0" borderId="0" xfId="0" applyFont="1" applyFill="1" applyAlignment="1">
      <alignment wrapText="1"/>
    </xf>
    <xf numFmtId="0" fontId="7" fillId="41" borderId="10" xfId="56" applyFill="1" applyBorder="1" applyProtection="1">
      <alignment/>
      <protection/>
    </xf>
    <xf numFmtId="0" fontId="7" fillId="0" borderId="0" xfId="56" applyNumberFormat="1" applyFont="1" applyFill="1">
      <alignment/>
      <protection/>
    </xf>
    <xf numFmtId="49" fontId="9" fillId="0" borderId="0" xfId="56" applyNumberFormat="1" applyFont="1" applyFill="1">
      <alignment/>
      <protection/>
    </xf>
    <xf numFmtId="0" fontId="0" fillId="0" borderId="0" xfId="0" applyFill="1" applyAlignment="1">
      <alignment/>
    </xf>
    <xf numFmtId="2" fontId="7" fillId="0" borderId="0" xfId="56" applyNumberFormat="1" applyFont="1" applyFill="1">
      <alignment/>
      <protection/>
    </xf>
    <xf numFmtId="49" fontId="7" fillId="0" borderId="10" xfId="56" applyNumberFormat="1" applyBorder="1" applyAlignment="1" applyProtection="1">
      <alignment vertical="top"/>
      <protection locked="0"/>
    </xf>
    <xf numFmtId="2" fontId="7" fillId="0" borderId="22" xfId="56" applyNumberFormat="1" applyBorder="1" applyAlignment="1" applyProtection="1">
      <alignment horizontal="center" vertical="top"/>
      <protection locked="0"/>
    </xf>
    <xf numFmtId="0" fontId="0" fillId="42" borderId="0" xfId="0" applyFill="1" applyAlignment="1">
      <alignment/>
    </xf>
    <xf numFmtId="0" fontId="7" fillId="46" borderId="0" xfId="56" applyFont="1" applyFill="1">
      <alignment/>
      <protection/>
    </xf>
    <xf numFmtId="0" fontId="7" fillId="0" borderId="0" xfId="56" applyFont="1" applyFill="1">
      <alignment/>
      <protection/>
    </xf>
    <xf numFmtId="0" fontId="30" fillId="0" borderId="0" xfId="56" applyFont="1" applyFill="1">
      <alignment/>
      <protection/>
    </xf>
    <xf numFmtId="0" fontId="7" fillId="0" borderId="10" xfId="56" applyFont="1" applyFill="1" applyBorder="1" applyAlignment="1" applyProtection="1">
      <alignment horizontal="right"/>
      <protection locked="0"/>
    </xf>
    <xf numFmtId="0" fontId="7" fillId="0" borderId="0" xfId="56" applyFont="1" applyFill="1" applyBorder="1" applyAlignment="1">
      <alignment/>
      <protection/>
    </xf>
    <xf numFmtId="0" fontId="7" fillId="0" borderId="0" xfId="56" applyFont="1" applyFill="1" applyAlignment="1">
      <alignment/>
      <protection/>
    </xf>
    <xf numFmtId="0" fontId="4" fillId="0" borderId="0" xfId="0" applyFont="1" applyFill="1" applyAlignment="1">
      <alignment/>
    </xf>
    <xf numFmtId="14" fontId="7" fillId="0" borderId="10" xfId="56" applyNumberFormat="1" applyFont="1" applyFill="1" applyBorder="1" applyProtection="1">
      <alignment/>
      <protection locked="0"/>
    </xf>
    <xf numFmtId="14" fontId="7" fillId="0" borderId="0" xfId="56" applyNumberFormat="1" applyFont="1" applyFill="1" applyProtection="1">
      <alignment/>
      <protection locked="0"/>
    </xf>
    <xf numFmtId="49" fontId="7" fillId="0" borderId="22" xfId="56" applyNumberFormat="1" applyFont="1" applyBorder="1" applyAlignment="1" applyProtection="1">
      <alignment vertical="top"/>
      <protection locked="0"/>
    </xf>
    <xf numFmtId="1" fontId="7" fillId="0" borderId="10" xfId="56" applyNumberFormat="1" applyBorder="1" applyAlignment="1" applyProtection="1">
      <alignment horizontal="center" vertical="top"/>
      <protection locked="0"/>
    </xf>
    <xf numFmtId="49" fontId="21" fillId="0" borderId="22" xfId="56" applyNumberFormat="1" applyFont="1" applyBorder="1" applyAlignment="1" applyProtection="1">
      <alignment vertical="top"/>
      <protection locked="0"/>
    </xf>
    <xf numFmtId="49" fontId="7" fillId="0" borderId="22" xfId="56" applyNumberFormat="1" applyFont="1" applyBorder="1" applyAlignment="1" applyProtection="1">
      <alignment horizontal="left" vertical="top"/>
      <protection locked="0"/>
    </xf>
    <xf numFmtId="0" fontId="7" fillId="0" borderId="0" xfId="56" applyFill="1" applyBorder="1" applyAlignment="1" applyProtection="1">
      <alignment horizontal="center"/>
      <protection locked="0"/>
    </xf>
    <xf numFmtId="0" fontId="84" fillId="0" borderId="0" xfId="0" applyFont="1" applyAlignment="1">
      <alignment wrapText="1"/>
    </xf>
    <xf numFmtId="0" fontId="84" fillId="0" borderId="0" xfId="0" applyFont="1" applyFill="1" applyAlignment="1">
      <alignment wrapText="1"/>
    </xf>
    <xf numFmtId="0" fontId="85" fillId="42" borderId="0" xfId="0" applyFont="1" applyFill="1" applyAlignment="1">
      <alignment wrapText="1"/>
    </xf>
    <xf numFmtId="0" fontId="86" fillId="42" borderId="0" xfId="0" applyFont="1" applyFill="1" applyAlignment="1">
      <alignment horizontal="center"/>
    </xf>
    <xf numFmtId="0" fontId="88" fillId="46" borderId="0" xfId="0" applyFont="1" applyFill="1" applyAlignment="1">
      <alignment wrapText="1"/>
    </xf>
    <xf numFmtId="0" fontId="88" fillId="46" borderId="0" xfId="0" applyFont="1" applyFill="1" applyAlignment="1">
      <alignment/>
    </xf>
    <xf numFmtId="0" fontId="89" fillId="0" borderId="0" xfId="0" applyFont="1" applyAlignment="1">
      <alignment wrapText="1"/>
    </xf>
    <xf numFmtId="0" fontId="89" fillId="0" borderId="0" xfId="0" applyFont="1" applyAlignment="1">
      <alignment/>
    </xf>
    <xf numFmtId="0" fontId="85" fillId="0" borderId="0" xfId="0" applyFont="1" applyAlignment="1">
      <alignment wrapText="1"/>
    </xf>
    <xf numFmtId="0" fontId="85" fillId="0" borderId="0" xfId="0" applyFont="1" applyAlignment="1">
      <alignment/>
    </xf>
    <xf numFmtId="0" fontId="90" fillId="0" borderId="0" xfId="0" applyFont="1" applyAlignment="1">
      <alignment horizontal="justify"/>
    </xf>
    <xf numFmtId="0" fontId="91" fillId="0" borderId="0" xfId="0" applyFont="1" applyAlignment="1">
      <alignment horizontal="justify"/>
    </xf>
    <xf numFmtId="0" fontId="90" fillId="0" borderId="0" xfId="0" applyFont="1" applyAlignment="1">
      <alignment horizontal="left" wrapText="1"/>
    </xf>
    <xf numFmtId="0" fontId="88" fillId="0" borderId="0" xfId="0" applyFont="1" applyAlignment="1">
      <alignment horizontal="left" wrapText="1"/>
    </xf>
    <xf numFmtId="0" fontId="85" fillId="46" borderId="0" xfId="0" applyFont="1" applyFill="1" applyAlignment="1">
      <alignment wrapText="1"/>
    </xf>
    <xf numFmtId="0" fontId="86" fillId="0" borderId="22" xfId="0" applyFont="1" applyFill="1" applyBorder="1" applyAlignment="1" applyProtection="1">
      <alignment horizontal="center"/>
      <protection locked="0"/>
    </xf>
    <xf numFmtId="0" fontId="86" fillId="0" borderId="21" xfId="0" applyFont="1" applyFill="1" applyBorder="1" applyAlignment="1" applyProtection="1">
      <alignment horizontal="center"/>
      <protection locked="0"/>
    </xf>
    <xf numFmtId="0" fontId="27" fillId="16" borderId="23" xfId="56" applyFont="1" applyFill="1" applyBorder="1" applyAlignment="1" applyProtection="1">
      <alignment horizontal="center"/>
      <protection/>
    </xf>
    <xf numFmtId="0" fontId="27" fillId="16" borderId="0" xfId="56" applyFont="1" applyFill="1" applyBorder="1" applyAlignment="1" applyProtection="1">
      <alignment horizontal="center"/>
      <protection/>
    </xf>
    <xf numFmtId="0" fontId="27" fillId="16" borderId="27" xfId="56" applyFont="1" applyFill="1" applyBorder="1" applyAlignment="1" applyProtection="1">
      <alignment horizontal="center"/>
      <protection/>
    </xf>
    <xf numFmtId="0" fontId="12" fillId="16" borderId="23" xfId="56" applyFont="1" applyFill="1" applyBorder="1" applyAlignment="1" applyProtection="1">
      <alignment horizontal="center"/>
      <protection/>
    </xf>
    <xf numFmtId="0" fontId="12" fillId="16" borderId="0" xfId="56" applyFont="1" applyFill="1" applyBorder="1" applyAlignment="1" applyProtection="1">
      <alignment horizontal="center"/>
      <protection/>
    </xf>
    <xf numFmtId="0" fontId="7" fillId="16" borderId="18" xfId="56" applyFill="1" applyBorder="1" applyAlignment="1" applyProtection="1">
      <alignment horizontal="center"/>
      <protection/>
    </xf>
    <xf numFmtId="0" fontId="7" fillId="16" borderId="19" xfId="56" applyFill="1" applyBorder="1" applyAlignment="1" applyProtection="1">
      <alignment horizontal="center"/>
      <protection/>
    </xf>
    <xf numFmtId="0" fontId="7" fillId="46" borderId="18" xfId="56" applyFill="1" applyBorder="1" applyAlignment="1">
      <alignment horizontal="center"/>
      <protection/>
    </xf>
    <xf numFmtId="0" fontId="7" fillId="46" borderId="19" xfId="56" applyFill="1" applyBorder="1" applyAlignment="1">
      <alignment horizontal="center"/>
      <protection/>
    </xf>
    <xf numFmtId="0" fontId="7" fillId="0" borderId="27" xfId="56" applyFill="1" applyBorder="1" applyAlignment="1">
      <alignment horizontal="left" wrapText="1"/>
      <protection/>
    </xf>
    <xf numFmtId="0" fontId="7" fillId="0" borderId="27" xfId="56" applyFill="1" applyBorder="1" applyAlignment="1">
      <alignment horizontal="left"/>
      <protection/>
    </xf>
    <xf numFmtId="0" fontId="11" fillId="14" borderId="0" xfId="56" applyFont="1" applyFill="1" applyAlignment="1" applyProtection="1">
      <alignment horizontal="left" wrapText="1"/>
      <protection/>
    </xf>
    <xf numFmtId="0" fontId="83" fillId="39" borderId="0" xfId="56" applyNumberFormat="1" applyFont="1" applyFill="1" applyAlignment="1" applyProtection="1">
      <alignment horizontal="left" wrapText="1"/>
      <protection/>
    </xf>
    <xf numFmtId="0" fontId="83" fillId="39" borderId="0" xfId="56" applyNumberFormat="1" applyFont="1" applyFill="1" applyAlignment="1" applyProtection="1">
      <alignment horizontal="left"/>
      <protection/>
    </xf>
    <xf numFmtId="0" fontId="7" fillId="0" borderId="0" xfId="56" applyFill="1" applyAlignment="1" applyProtection="1">
      <alignment horizontal="left" wrapText="1"/>
      <protection/>
    </xf>
    <xf numFmtId="0" fontId="7" fillId="0" borderId="0" xfId="56" applyFill="1" applyAlignment="1" applyProtection="1">
      <alignment horizontal="left"/>
      <protection/>
    </xf>
    <xf numFmtId="49" fontId="7" fillId="0" borderId="22" xfId="56" applyNumberFormat="1" applyFont="1" applyBorder="1" applyAlignment="1" applyProtection="1">
      <alignment horizontal="center" vertical="top"/>
      <protection locked="0"/>
    </xf>
    <xf numFmtId="49" fontId="7" fillId="0" borderId="28" xfId="56" applyNumberFormat="1" applyBorder="1" applyAlignment="1" applyProtection="1">
      <alignment horizontal="center" vertical="top"/>
      <protection locked="0"/>
    </xf>
    <xf numFmtId="49" fontId="7" fillId="0" borderId="21" xfId="56" applyNumberFormat="1" applyBorder="1" applyAlignment="1" applyProtection="1">
      <alignment horizontal="center" vertical="top"/>
      <protection locked="0"/>
    </xf>
    <xf numFmtId="49" fontId="7" fillId="0" borderId="22" xfId="56" applyNumberFormat="1" applyBorder="1" applyAlignment="1" applyProtection="1">
      <alignment horizontal="center" vertical="top"/>
      <protection locked="0"/>
    </xf>
    <xf numFmtId="0" fontId="7" fillId="41" borderId="0" xfId="56" applyFill="1" applyAlignment="1" applyProtection="1">
      <alignment horizontal="left" wrapText="1"/>
      <protection/>
    </xf>
    <xf numFmtId="2" fontId="10" fillId="41" borderId="22" xfId="56" applyNumberFormat="1" applyFont="1" applyFill="1" applyBorder="1" applyAlignment="1" applyProtection="1">
      <alignment/>
      <protection/>
    </xf>
    <xf numFmtId="2" fontId="10" fillId="0" borderId="28" xfId="56" applyNumberFormat="1" applyFont="1" applyBorder="1" applyAlignment="1" applyProtection="1">
      <alignment/>
      <protection/>
    </xf>
    <xf numFmtId="2" fontId="10" fillId="0" borderId="21" xfId="56" applyNumberFormat="1" applyFont="1" applyBorder="1" applyAlignment="1" applyProtection="1">
      <alignment/>
      <protection/>
    </xf>
    <xf numFmtId="0" fontId="7" fillId="41" borderId="0" xfId="56" applyFill="1" applyAlignment="1">
      <alignment horizontal="center" wrapText="1"/>
      <protection/>
    </xf>
    <xf numFmtId="0" fontId="10" fillId="41" borderId="0" xfId="56" applyFont="1" applyFill="1" applyBorder="1" applyAlignment="1" applyProtection="1">
      <alignment horizontal="left" wrapText="1"/>
      <protection/>
    </xf>
    <xf numFmtId="0" fontId="7" fillId="41" borderId="0" xfId="56" applyFill="1" applyBorder="1" applyAlignment="1" applyProtection="1">
      <alignment horizontal="left" wrapText="1"/>
      <protection/>
    </xf>
    <xf numFmtId="2" fontId="10" fillId="41" borderId="28" xfId="56" applyNumberFormat="1" applyFont="1" applyFill="1" applyBorder="1" applyAlignment="1" applyProtection="1">
      <alignment/>
      <protection/>
    </xf>
    <xf numFmtId="2" fontId="10" fillId="41" borderId="21" xfId="56" applyNumberFormat="1" applyFont="1" applyFill="1" applyBorder="1" applyAlignment="1" applyProtection="1">
      <alignment/>
      <protection/>
    </xf>
    <xf numFmtId="0" fontId="7" fillId="0" borderId="0" xfId="56" applyFill="1" applyAlignment="1">
      <alignment horizontal="left" wrapText="1"/>
      <protection/>
    </xf>
    <xf numFmtId="1" fontId="10" fillId="41" borderId="22" xfId="56" applyNumberFormat="1" applyFont="1" applyFill="1" applyBorder="1" applyAlignment="1" applyProtection="1">
      <alignment/>
      <protection locked="0"/>
    </xf>
    <xf numFmtId="1" fontId="10" fillId="0" borderId="28" xfId="56" applyNumberFormat="1" applyFont="1" applyBorder="1" applyAlignment="1" applyProtection="1">
      <alignment/>
      <protection locked="0"/>
    </xf>
    <xf numFmtId="1" fontId="10" fillId="0" borderId="21" xfId="56" applyNumberFormat="1" applyFont="1" applyBorder="1" applyAlignment="1" applyProtection="1">
      <alignment/>
      <protection locked="0"/>
    </xf>
    <xf numFmtId="0" fontId="7" fillId="41" borderId="0" xfId="56" applyFill="1" applyBorder="1" applyAlignment="1" applyProtection="1">
      <alignment wrapText="1"/>
      <protection/>
    </xf>
    <xf numFmtId="0" fontId="10" fillId="0" borderId="22" xfId="56" applyFont="1" applyBorder="1" applyAlignment="1" applyProtection="1">
      <alignment horizontal="center"/>
      <protection/>
    </xf>
    <xf numFmtId="0" fontId="10" fillId="0" borderId="28" xfId="56" applyFont="1" applyBorder="1" applyAlignment="1" applyProtection="1">
      <alignment horizontal="center"/>
      <protection/>
    </xf>
    <xf numFmtId="0" fontId="10" fillId="0" borderId="21" xfId="56" applyFont="1" applyBorder="1" applyAlignment="1" applyProtection="1">
      <alignment horizontal="center"/>
      <protection/>
    </xf>
    <xf numFmtId="49" fontId="21" fillId="0" borderId="22" xfId="56" applyNumberFormat="1" applyFont="1" applyBorder="1" applyAlignment="1" applyProtection="1">
      <alignment horizontal="center" vertical="top"/>
      <protection locked="0"/>
    </xf>
    <xf numFmtId="49" fontId="21" fillId="0" borderId="28" xfId="56" applyNumberFormat="1" applyFont="1" applyBorder="1" applyAlignment="1" applyProtection="1">
      <alignment horizontal="center" vertical="top"/>
      <protection locked="0"/>
    </xf>
    <xf numFmtId="49" fontId="21" fillId="0" borderId="21" xfId="56" applyNumberFormat="1" applyFont="1" applyBorder="1" applyAlignment="1" applyProtection="1">
      <alignment horizontal="center" vertical="top"/>
      <protection locked="0"/>
    </xf>
    <xf numFmtId="0" fontId="7" fillId="41" borderId="0" xfId="56" applyFont="1" applyFill="1" applyAlignment="1">
      <alignment horizontal="left" wrapText="1"/>
      <protection/>
    </xf>
    <xf numFmtId="49" fontId="10" fillId="46" borderId="0" xfId="56" applyNumberFormat="1" applyFont="1" applyFill="1" applyBorder="1" applyAlignment="1" applyProtection="1">
      <alignment horizontal="right"/>
      <protection locked="0"/>
    </xf>
    <xf numFmtId="0" fontId="10" fillId="0" borderId="27" xfId="56" applyFont="1" applyBorder="1" applyAlignment="1" applyProtection="1">
      <alignment horizontal="left"/>
      <protection/>
    </xf>
    <xf numFmtId="0" fontId="10" fillId="45" borderId="23" xfId="56" applyFont="1" applyFill="1" applyBorder="1" applyAlignment="1" applyProtection="1">
      <alignment horizontal="right"/>
      <protection/>
    </xf>
    <xf numFmtId="0" fontId="10" fillId="45" borderId="29" xfId="56" applyFont="1" applyFill="1" applyBorder="1" applyAlignment="1" applyProtection="1">
      <alignment horizontal="right"/>
      <protection/>
    </xf>
    <xf numFmtId="1" fontId="10" fillId="0" borderId="22" xfId="56" applyNumberFormat="1" applyFont="1" applyFill="1" applyBorder="1" applyAlignment="1" applyProtection="1">
      <alignment horizontal="left"/>
      <protection locked="0"/>
    </xf>
    <xf numFmtId="1" fontId="10" fillId="0" borderId="28" xfId="56" applyNumberFormat="1" applyFont="1" applyFill="1" applyBorder="1" applyAlignment="1" applyProtection="1">
      <alignment horizontal="left"/>
      <protection locked="0"/>
    </xf>
    <xf numFmtId="1" fontId="10" fillId="0" borderId="21" xfId="56" applyNumberFormat="1" applyFont="1" applyFill="1" applyBorder="1" applyAlignment="1" applyProtection="1">
      <alignment horizontal="left"/>
      <protection locked="0"/>
    </xf>
    <xf numFmtId="0" fontId="7" fillId="0" borderId="0" xfId="56" applyFont="1" applyFill="1" applyAlignment="1">
      <alignment vertical="top" wrapText="1"/>
      <protection/>
    </xf>
    <xf numFmtId="0" fontId="7" fillId="0" borderId="0" xfId="56" applyFont="1" applyFill="1" applyAlignment="1">
      <alignmen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lists" xfId="57"/>
    <cellStyle name="Normal_lists_1" xfId="58"/>
    <cellStyle name="Note" xfId="59"/>
    <cellStyle name="Output" xfId="60"/>
    <cellStyle name="Percent" xfId="61"/>
    <cellStyle name="Title" xfId="62"/>
    <cellStyle name="Total" xfId="63"/>
    <cellStyle name="Warning Text" xfId="64"/>
  </cellStyles>
  <dxfs count="4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15</xdr:row>
      <xdr:rowOff>85725</xdr:rowOff>
    </xdr:from>
    <xdr:to>
      <xdr:col>7</xdr:col>
      <xdr:colOff>495300</xdr:colOff>
      <xdr:row>25</xdr:row>
      <xdr:rowOff>47625</xdr:rowOff>
    </xdr:to>
    <xdr:sp>
      <xdr:nvSpPr>
        <xdr:cNvPr id="1" name="TextBox 1"/>
        <xdr:cNvSpPr txBox="1">
          <a:spLocks noChangeArrowheads="1"/>
        </xdr:cNvSpPr>
      </xdr:nvSpPr>
      <xdr:spPr>
        <a:xfrm>
          <a:off x="190500" y="4191000"/>
          <a:ext cx="6477000" cy="2838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Still calculating to see if we need to request this waiver</a:t>
          </a:r>
        </a:p>
      </xdr:txBody>
    </xdr:sp>
    <xdr:clientData/>
  </xdr:twoCellAnchor>
  <xdr:twoCellAnchor editAs="absolute">
    <xdr:from>
      <xdr:col>0</xdr:col>
      <xdr:colOff>85725</xdr:colOff>
      <xdr:row>0</xdr:row>
      <xdr:rowOff>66675</xdr:rowOff>
    </xdr:from>
    <xdr:to>
      <xdr:col>7</xdr:col>
      <xdr:colOff>476250</xdr:colOff>
      <xdr:row>4</xdr:row>
      <xdr:rowOff>66675</xdr:rowOff>
    </xdr:to>
    <xdr:sp>
      <xdr:nvSpPr>
        <xdr:cNvPr id="2" name="Text Box 2"/>
        <xdr:cNvSpPr txBox="1">
          <a:spLocks noChangeArrowheads="1"/>
        </xdr:cNvSpPr>
      </xdr:nvSpPr>
      <xdr:spPr>
        <a:xfrm>
          <a:off x="85725" y="66675"/>
          <a:ext cx="6562725" cy="762000"/>
        </a:xfrm>
        <a:prstGeom prst="rect">
          <a:avLst/>
        </a:prstGeom>
        <a:solidFill>
          <a:srgbClr val="BFBFBF"/>
        </a:solid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2011-2012 ESEA</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Consolidated Application</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Waiver Data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17</xdr:row>
      <xdr:rowOff>28575</xdr:rowOff>
    </xdr:from>
    <xdr:to>
      <xdr:col>6</xdr:col>
      <xdr:colOff>571500</xdr:colOff>
      <xdr:row>30</xdr:row>
      <xdr:rowOff>142875</xdr:rowOff>
    </xdr:to>
    <xdr:sp>
      <xdr:nvSpPr>
        <xdr:cNvPr id="1" name="TextBox 4"/>
        <xdr:cNvSpPr txBox="1">
          <a:spLocks noChangeArrowheads="1"/>
        </xdr:cNvSpPr>
      </xdr:nvSpPr>
      <xdr:spPr>
        <a:xfrm>
          <a:off x="38100" y="14106525"/>
          <a:ext cx="5476875" cy="2609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Rebuttal has been submitted in 2010-11's</a:t>
          </a:r>
          <a:r>
            <a:rPr lang="en-US" cap="none" sz="1100" b="0" i="0" u="none" baseline="0">
              <a:solidFill>
                <a:srgbClr val="000000"/>
              </a:solidFill>
              <a:latin typeface="Calibri"/>
              <a:ea typeface="Calibri"/>
              <a:cs typeface="Calibri"/>
            </a:rPr>
            <a:t> application.  Board resolutions are on file.  District has not made any changes to this rebuttal.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3</xdr:col>
      <xdr:colOff>0</xdr:colOff>
      <xdr:row>4</xdr:row>
      <xdr:rowOff>0</xdr:rowOff>
    </xdr:to>
    <xdr:sp>
      <xdr:nvSpPr>
        <xdr:cNvPr id="1" name="Text Box 1"/>
        <xdr:cNvSpPr txBox="1">
          <a:spLocks noChangeArrowheads="1"/>
        </xdr:cNvSpPr>
      </xdr:nvSpPr>
      <xdr:spPr>
        <a:xfrm>
          <a:off x="3619500" y="0"/>
          <a:ext cx="4600575" cy="876300"/>
        </a:xfrm>
        <a:prstGeom prst="rect">
          <a:avLst/>
        </a:prstGeom>
        <a:solidFill>
          <a:srgbClr val="17375E"/>
        </a:solidFill>
        <a:ln w="9525" cmpd="sng">
          <a:solidFill>
            <a:srgbClr val="FF6600"/>
          </a:solidFill>
          <a:headEnd type="none"/>
          <a:tailEnd type="none"/>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2011-2012 ESEA Consolidated Application</a:t>
          </a:r>
          <a:r>
            <a:rPr lang="en-US" cap="none" sz="1400" b="1"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Budget Summary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120</xdr:row>
      <xdr:rowOff>9525</xdr:rowOff>
    </xdr:from>
    <xdr:to>
      <xdr:col>9</xdr:col>
      <xdr:colOff>161925</xdr:colOff>
      <xdr:row>122</xdr:row>
      <xdr:rowOff>152400</xdr:rowOff>
    </xdr:to>
    <xdr:sp>
      <xdr:nvSpPr>
        <xdr:cNvPr id="1" name="Text Box 4"/>
        <xdr:cNvSpPr txBox="1">
          <a:spLocks noChangeArrowheads="1"/>
        </xdr:cNvSpPr>
      </xdr:nvSpPr>
      <xdr:spPr>
        <a:xfrm>
          <a:off x="152400" y="19754850"/>
          <a:ext cx="6924675" cy="466725"/>
        </a:xfrm>
        <a:prstGeom prst="rect">
          <a:avLst/>
        </a:prstGeom>
        <a:solidFill>
          <a:srgbClr val="BFBFB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2011-2012 ESEA</a:t>
          </a:r>
          <a:r>
            <a:rPr lang="en-US" cap="none" sz="1200" b="1" i="0" u="none" baseline="0">
              <a:solidFill>
                <a:srgbClr val="000000"/>
              </a:solidFill>
              <a:latin typeface="Arial"/>
              <a:ea typeface="Arial"/>
              <a:cs typeface="Arial"/>
            </a:rPr>
            <a:t> Consolidated Application</a:t>
          </a:r>
          <a:r>
            <a:rPr lang="en-US" cap="none" sz="12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Budget Summary Description Page 3
</a:t>
          </a:r>
        </a:p>
      </xdr:txBody>
    </xdr:sp>
    <xdr:clientData/>
  </xdr:twoCellAnchor>
  <xdr:twoCellAnchor editAs="absolute">
    <xdr:from>
      <xdr:col>0</xdr:col>
      <xdr:colOff>76200</xdr:colOff>
      <xdr:row>9</xdr:row>
      <xdr:rowOff>142875</xdr:rowOff>
    </xdr:from>
    <xdr:to>
      <xdr:col>9</xdr:col>
      <xdr:colOff>85725</xdr:colOff>
      <xdr:row>13</xdr:row>
      <xdr:rowOff>28575</xdr:rowOff>
    </xdr:to>
    <xdr:sp fLocksText="0">
      <xdr:nvSpPr>
        <xdr:cNvPr id="2" name="TextBox 4"/>
        <xdr:cNvSpPr txBox="1">
          <a:spLocks noChangeArrowheads="1"/>
        </xdr:cNvSpPr>
      </xdr:nvSpPr>
      <xdr:spPr>
        <a:xfrm>
          <a:off x="76200" y="1581150"/>
          <a:ext cx="6924675"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Each school is responsible</a:t>
          </a:r>
          <a:r>
            <a:rPr lang="en-US" cap="none" sz="1100" b="0" i="0" u="none" baseline="0">
              <a:solidFill>
                <a:srgbClr val="000000"/>
              </a:solidFill>
              <a:latin typeface="Calibri"/>
              <a:ea typeface="Calibri"/>
              <a:cs typeface="Calibri"/>
            </a:rPr>
            <a:t> for  involving the parents and community members in decisions about strategies and activities that are planned to address the EPSS goal of increasing parental involvement at the school site.  The group then develops a budget using the parent involvment allocation to carry out this plan.</a:t>
          </a:r>
          <a:r>
            <a:rPr lang="en-US" cap="none" sz="1100" b="0" i="0" u="none" baseline="0">
              <a:solidFill>
                <a:srgbClr val="000000"/>
              </a:solidFill>
              <a:latin typeface="Calibri"/>
              <a:ea typeface="Calibri"/>
              <a:cs typeface="Calibri"/>
            </a:rPr>
            <a:t>
</a:t>
          </a:r>
        </a:p>
      </xdr:txBody>
    </xdr:sp>
    <xdr:clientData/>
  </xdr:twoCellAnchor>
  <xdr:twoCellAnchor editAs="absolute">
    <xdr:from>
      <xdr:col>0</xdr:col>
      <xdr:colOff>95250</xdr:colOff>
      <xdr:row>24</xdr:row>
      <xdr:rowOff>19050</xdr:rowOff>
    </xdr:from>
    <xdr:to>
      <xdr:col>9</xdr:col>
      <xdr:colOff>47625</xdr:colOff>
      <xdr:row>26</xdr:row>
      <xdr:rowOff>104775</xdr:rowOff>
    </xdr:to>
    <xdr:sp fLocksText="0">
      <xdr:nvSpPr>
        <xdr:cNvPr id="3" name="TextBox 5"/>
        <xdr:cNvSpPr txBox="1">
          <a:spLocks noChangeArrowheads="1"/>
        </xdr:cNvSpPr>
      </xdr:nvSpPr>
      <xdr:spPr>
        <a:xfrm>
          <a:off x="95250" y="3838575"/>
          <a:ext cx="6867525" cy="409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Funds set-aside through Title I and Title I ARRA are in addition to the funds GISD receives through the McKinney-Vento Homeless Act.</a:t>
          </a:r>
          <a:r>
            <a:rPr lang="en-US" cap="none" sz="800" b="0" i="0" u="none" baseline="0">
              <a:solidFill>
                <a:srgbClr val="000000"/>
              </a:solidFill>
              <a:latin typeface="Calibri"/>
              <a:ea typeface="Calibri"/>
              <a:cs typeface="Calibri"/>
            </a:rPr>
            <a:t>
</a:t>
          </a:r>
        </a:p>
      </xdr:txBody>
    </xdr:sp>
    <xdr:clientData/>
  </xdr:twoCellAnchor>
  <xdr:twoCellAnchor editAs="absolute">
    <xdr:from>
      <xdr:col>0</xdr:col>
      <xdr:colOff>104775</xdr:colOff>
      <xdr:row>28</xdr:row>
      <xdr:rowOff>47625</xdr:rowOff>
    </xdr:from>
    <xdr:to>
      <xdr:col>9</xdr:col>
      <xdr:colOff>47625</xdr:colOff>
      <xdr:row>31</xdr:row>
      <xdr:rowOff>133350</xdr:rowOff>
    </xdr:to>
    <xdr:sp fLocksText="0">
      <xdr:nvSpPr>
        <xdr:cNvPr id="4" name="TextBox 6"/>
        <xdr:cNvSpPr txBox="1">
          <a:spLocks noChangeArrowheads="1"/>
        </xdr:cNvSpPr>
      </xdr:nvSpPr>
      <xdr:spPr>
        <a:xfrm>
          <a:off x="104775" y="4514850"/>
          <a:ext cx="6858000"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GISD's Homeless Liaison and the federally funded social workers consult with school administrators, counselors, nurses, school level Parent Outreach Ambassadors, and parents to identify students/families that meed the federal definition of "homeless" under the McKinney-Vento Homeless Act.</a:t>
          </a:r>
          <a:r>
            <a:rPr lang="en-US" cap="none" sz="1100" b="0" i="0" u="none" baseline="0">
              <a:solidFill>
                <a:srgbClr val="000000"/>
              </a:solidFill>
              <a:latin typeface="Calibri"/>
              <a:ea typeface="Calibri"/>
              <a:cs typeface="Calibri"/>
            </a:rPr>
            <a:t>
</a:t>
          </a:r>
        </a:p>
      </xdr:txBody>
    </xdr:sp>
    <xdr:clientData/>
  </xdr:twoCellAnchor>
  <xdr:twoCellAnchor editAs="absolute">
    <xdr:from>
      <xdr:col>0</xdr:col>
      <xdr:colOff>190500</xdr:colOff>
      <xdr:row>55</xdr:row>
      <xdr:rowOff>0</xdr:rowOff>
    </xdr:from>
    <xdr:to>
      <xdr:col>9</xdr:col>
      <xdr:colOff>0</xdr:colOff>
      <xdr:row>61</xdr:row>
      <xdr:rowOff>38100</xdr:rowOff>
    </xdr:to>
    <xdr:sp fLocksText="0">
      <xdr:nvSpPr>
        <xdr:cNvPr id="5" name="TextBox 8"/>
        <xdr:cNvSpPr txBox="1">
          <a:spLocks noChangeArrowheads="1"/>
        </xdr:cNvSpPr>
      </xdr:nvSpPr>
      <xdr:spPr>
        <a:xfrm>
          <a:off x="190500" y="9201150"/>
          <a:ext cx="6724650" cy="1009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Title I funds will pay for:  Instructional Specialist/Mentors at each of the four</a:t>
          </a:r>
          <a:r>
            <a:rPr lang="en-US" cap="none" sz="1100" b="0" i="0" u="none" baseline="0">
              <a:solidFill>
                <a:srgbClr val="000000"/>
              </a:solidFill>
              <a:latin typeface="Calibri"/>
              <a:ea typeface="Calibri"/>
              <a:cs typeface="Calibri"/>
            </a:rPr>
            <a:t> prek centers; 3 clerks at three of the prek centers; and a portion of the transportation to and from the feeder school s to the designated prek center.  NM PreK funds are used to pay for the teachers and instructional assistants, instructional materials and supplies, office supplies, and a portion of the transportation costs.</a:t>
          </a:r>
        </a:p>
      </xdr:txBody>
    </xdr:sp>
    <xdr:clientData/>
  </xdr:twoCellAnchor>
  <xdr:twoCellAnchor>
    <xdr:from>
      <xdr:col>0</xdr:col>
      <xdr:colOff>219075</xdr:colOff>
      <xdr:row>88</xdr:row>
      <xdr:rowOff>57150</xdr:rowOff>
    </xdr:from>
    <xdr:to>
      <xdr:col>9</xdr:col>
      <xdr:colOff>123825</xdr:colOff>
      <xdr:row>91</xdr:row>
      <xdr:rowOff>0</xdr:rowOff>
    </xdr:to>
    <xdr:sp fLocksText="0">
      <xdr:nvSpPr>
        <xdr:cNvPr id="6" name="TextBox 9"/>
        <xdr:cNvSpPr txBox="1">
          <a:spLocks noChangeArrowheads="1"/>
        </xdr:cNvSpPr>
      </xdr:nvSpPr>
      <xdr:spPr>
        <a:xfrm>
          <a:off x="219075" y="14601825"/>
          <a:ext cx="6819900" cy="428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Sites will develop criteria for student eligibility and submit an implementation plan &amp; supporting budget to the dept</a:t>
          </a:r>
        </a:p>
      </xdr:txBody>
    </xdr:sp>
    <xdr:clientData/>
  </xdr:twoCellAnchor>
  <xdr:twoCellAnchor>
    <xdr:from>
      <xdr:col>0</xdr:col>
      <xdr:colOff>209550</xdr:colOff>
      <xdr:row>92</xdr:row>
      <xdr:rowOff>38100</xdr:rowOff>
    </xdr:from>
    <xdr:to>
      <xdr:col>9</xdr:col>
      <xdr:colOff>161925</xdr:colOff>
      <xdr:row>95</xdr:row>
      <xdr:rowOff>104775</xdr:rowOff>
    </xdr:to>
    <xdr:sp fLocksText="0">
      <xdr:nvSpPr>
        <xdr:cNvPr id="7" name="TextBox 10"/>
        <xdr:cNvSpPr txBox="1">
          <a:spLocks noChangeArrowheads="1"/>
        </xdr:cNvSpPr>
      </xdr:nvSpPr>
      <xdr:spPr>
        <a:xfrm>
          <a:off x="209550" y="15230475"/>
          <a:ext cx="6867525"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Programs meet Monday through Thursday, immediately after the conclusion of the school day for 1 1/2 to 2 hours</a:t>
          </a:r>
        </a:p>
      </xdr:txBody>
    </xdr:sp>
    <xdr:clientData/>
  </xdr:twoCellAnchor>
  <xdr:twoCellAnchor editAs="absolute">
    <xdr:from>
      <xdr:col>0</xdr:col>
      <xdr:colOff>190500</xdr:colOff>
      <xdr:row>97</xdr:row>
      <xdr:rowOff>9525</xdr:rowOff>
    </xdr:from>
    <xdr:to>
      <xdr:col>9</xdr:col>
      <xdr:colOff>28575</xdr:colOff>
      <xdr:row>102</xdr:row>
      <xdr:rowOff>38100</xdr:rowOff>
    </xdr:to>
    <xdr:sp fLocksText="0">
      <xdr:nvSpPr>
        <xdr:cNvPr id="8" name="TextBox 11"/>
        <xdr:cNvSpPr txBox="1">
          <a:spLocks noChangeArrowheads="1"/>
        </xdr:cNvSpPr>
      </xdr:nvSpPr>
      <xdr:spPr>
        <a:xfrm>
          <a:off x="190500" y="16011525"/>
          <a:ext cx="6753225" cy="838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These funds will supplement exisiting programs (e.g. Save the Children, 21st Century) or develop programs to serve unreached students (e.g. 21st century serves upper grades only -- these funds would allow services to lower grades).</a:t>
          </a:r>
          <a:r>
            <a:rPr lang="en-US" cap="none" sz="1100" b="0" i="0" u="none" baseline="0">
              <a:solidFill>
                <a:srgbClr val="000000"/>
              </a:solidFill>
              <a:latin typeface="Calibri"/>
              <a:ea typeface="Calibri"/>
              <a:cs typeface="Calibri"/>
            </a:rPr>
            <a:t>
</a:t>
          </a:r>
        </a:p>
      </xdr:txBody>
    </xdr:sp>
    <xdr:clientData/>
  </xdr:twoCellAnchor>
  <xdr:twoCellAnchor editAs="absolute">
    <xdr:from>
      <xdr:col>0</xdr:col>
      <xdr:colOff>219075</xdr:colOff>
      <xdr:row>106</xdr:row>
      <xdr:rowOff>9525</xdr:rowOff>
    </xdr:from>
    <xdr:to>
      <xdr:col>9</xdr:col>
      <xdr:colOff>57150</xdr:colOff>
      <xdr:row>109</xdr:row>
      <xdr:rowOff>142875</xdr:rowOff>
    </xdr:to>
    <xdr:sp fLocksText="0">
      <xdr:nvSpPr>
        <xdr:cNvPr id="9" name="TextBox 12"/>
        <xdr:cNvSpPr txBox="1">
          <a:spLocks noChangeArrowheads="1"/>
        </xdr:cNvSpPr>
      </xdr:nvSpPr>
      <xdr:spPr>
        <a:xfrm>
          <a:off x="219075" y="17468850"/>
          <a:ext cx="6753225" cy="619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Less than 3% of the teachers in Title I schools do not meet the definition of Highly Qualified.  A small amount of funding is available to assist those on a HQ plan.  Elementary schools - 99.9%; Middle Schools - 98.6%.  All educational assistants meet HQ definition</a:t>
          </a:r>
        </a:p>
      </xdr:txBody>
    </xdr:sp>
    <xdr:clientData/>
  </xdr:twoCellAnchor>
  <xdr:twoCellAnchor>
    <xdr:from>
      <xdr:col>0</xdr:col>
      <xdr:colOff>180975</xdr:colOff>
      <xdr:row>113</xdr:row>
      <xdr:rowOff>95250</xdr:rowOff>
    </xdr:from>
    <xdr:to>
      <xdr:col>9</xdr:col>
      <xdr:colOff>200025</xdr:colOff>
      <xdr:row>118</xdr:row>
      <xdr:rowOff>76200</xdr:rowOff>
    </xdr:to>
    <xdr:sp fLocksText="0">
      <xdr:nvSpPr>
        <xdr:cNvPr id="10" name="TextBox 13"/>
        <xdr:cNvSpPr txBox="1">
          <a:spLocks noChangeArrowheads="1"/>
        </xdr:cNvSpPr>
      </xdr:nvSpPr>
      <xdr:spPr>
        <a:xfrm>
          <a:off x="180975" y="18707100"/>
          <a:ext cx="6934200"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Other staff development includes 2-3 day institutes focusing on an area of identified need (e.g. Content Literacy; ELL Best Practices).  Coursework for TESOL endorsement.  Staff development for implementation of student college preparation program - AVID (Advancement Via Individual Determination). National Board Certification; University Coursework</a:t>
          </a:r>
          <a:r>
            <a:rPr lang="en-US" cap="none" sz="1100" b="0" i="0" u="none" baseline="0">
              <a:solidFill>
                <a:srgbClr val="000000"/>
              </a:solidFill>
              <a:latin typeface="Calibri"/>
              <a:ea typeface="Calibri"/>
              <a:cs typeface="Calibri"/>
            </a:rPr>
            <a:t>
</a:t>
          </a:r>
        </a:p>
      </xdr:txBody>
    </xdr:sp>
    <xdr:clientData/>
  </xdr:twoCellAnchor>
  <xdr:twoCellAnchor>
    <xdr:from>
      <xdr:col>0</xdr:col>
      <xdr:colOff>123825</xdr:colOff>
      <xdr:row>130</xdr:row>
      <xdr:rowOff>28575</xdr:rowOff>
    </xdr:from>
    <xdr:to>
      <xdr:col>9</xdr:col>
      <xdr:colOff>428625</xdr:colOff>
      <xdr:row>134</xdr:row>
      <xdr:rowOff>57150</xdr:rowOff>
    </xdr:to>
    <xdr:sp fLocksText="0">
      <xdr:nvSpPr>
        <xdr:cNvPr id="11" name="TextBox 14"/>
        <xdr:cNvSpPr txBox="1">
          <a:spLocks noChangeArrowheads="1"/>
        </xdr:cNvSpPr>
      </xdr:nvSpPr>
      <xdr:spPr>
        <a:xfrm>
          <a:off x="123825" y="21488400"/>
          <a:ext cx="7219950" cy="676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GISD is setting aside an amount equal to 10% of its allocation.  The funds are used to provide Title I schools with instructional coaches in mathematics, reading, and language development for English Language Learners.  Further, the district has developed a team of experts, not assigned to any one given school, who are available to "coach" the coaches and assist in strengthening the school's instructional programs, especially in the areas that have led to the district's improvement designation.</a:t>
          </a:r>
          <a:r>
            <a:rPr lang="en-US" cap="none" sz="1000" b="0" i="0" u="none" baseline="0">
              <a:solidFill>
                <a:srgbClr val="000000"/>
              </a:solidFill>
              <a:latin typeface="Calibri"/>
              <a:ea typeface="Calibri"/>
              <a:cs typeface="Calibri"/>
            </a:rPr>
            <a:t>
</a:t>
          </a:r>
        </a:p>
      </xdr:txBody>
    </xdr:sp>
    <xdr:clientData/>
  </xdr:twoCellAnchor>
  <xdr:twoCellAnchor>
    <xdr:from>
      <xdr:col>0</xdr:col>
      <xdr:colOff>114300</xdr:colOff>
      <xdr:row>137</xdr:row>
      <xdr:rowOff>47625</xdr:rowOff>
    </xdr:from>
    <xdr:to>
      <xdr:col>9</xdr:col>
      <xdr:colOff>409575</xdr:colOff>
      <xdr:row>140</xdr:row>
      <xdr:rowOff>142875</xdr:rowOff>
    </xdr:to>
    <xdr:sp fLocksText="0">
      <xdr:nvSpPr>
        <xdr:cNvPr id="12" name="TextBox 15"/>
        <xdr:cNvSpPr txBox="1">
          <a:spLocks noChangeArrowheads="1"/>
        </xdr:cNvSpPr>
      </xdr:nvSpPr>
      <xdr:spPr>
        <a:xfrm>
          <a:off x="114300" y="22640925"/>
          <a:ext cx="7210425" cy="581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If the numbers in a given area are large enough to warrant the cost, school choice transportation is provided through contracting for busing (e.g. Chaparral to Anthony Charter School).  If the number of students in a given area is not sufficient to warrant contracting for a bus, parents are reimbursed 32 cents a mile for to and from transportation to their school of choice.
</a:t>
          </a:r>
          <a:r>
            <a:rPr lang="en-US" cap="none" sz="1100" b="0" i="0" u="none" baseline="0">
              <a:solidFill>
                <a:srgbClr val="000000"/>
              </a:solidFill>
              <a:latin typeface="Calibri"/>
              <a:ea typeface="Calibri"/>
              <a:cs typeface="Calibri"/>
            </a:rPr>
            <a:t>
</a:t>
          </a:r>
        </a:p>
      </xdr:txBody>
    </xdr:sp>
    <xdr:clientData/>
  </xdr:twoCellAnchor>
  <xdr:twoCellAnchor>
    <xdr:from>
      <xdr:col>0</xdr:col>
      <xdr:colOff>114300</xdr:colOff>
      <xdr:row>143</xdr:row>
      <xdr:rowOff>28575</xdr:rowOff>
    </xdr:from>
    <xdr:to>
      <xdr:col>9</xdr:col>
      <xdr:colOff>419100</xdr:colOff>
      <xdr:row>146</xdr:row>
      <xdr:rowOff>123825</xdr:rowOff>
    </xdr:to>
    <xdr:sp fLocksText="0">
      <xdr:nvSpPr>
        <xdr:cNvPr id="13" name="TextBox 17"/>
        <xdr:cNvSpPr txBox="1">
          <a:spLocks noChangeArrowheads="1"/>
        </xdr:cNvSpPr>
      </xdr:nvSpPr>
      <xdr:spPr>
        <a:xfrm>
          <a:off x="114300" y="23593425"/>
          <a:ext cx="7219950" cy="581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district has budgeted 16%+ of its allocation for a combination of school choice and supplemental educational services (SES).  This amount was determined by reviewing the expenditures for the last two years.  GISD feels that this amount will meet the parental requests, but is ready to increase the amount if the parent requests warrant it.</a:t>
          </a:r>
          <a:r>
            <a:rPr lang="en-US" cap="none" sz="1000" b="0" i="0" u="none" baseline="0">
              <a:solidFill>
                <a:srgbClr val="000000"/>
              </a:solidFill>
              <a:latin typeface="Calibri"/>
              <a:ea typeface="Calibri"/>
              <a:cs typeface="Calibri"/>
            </a:rPr>
            <a:t>
</a:t>
          </a:r>
        </a:p>
      </xdr:txBody>
    </xdr:sp>
    <xdr:clientData/>
  </xdr:twoCellAnchor>
  <xdr:twoCellAnchor>
    <xdr:from>
      <xdr:col>0</xdr:col>
      <xdr:colOff>85725</xdr:colOff>
      <xdr:row>148</xdr:row>
      <xdr:rowOff>85725</xdr:rowOff>
    </xdr:from>
    <xdr:to>
      <xdr:col>9</xdr:col>
      <xdr:colOff>409575</xdr:colOff>
      <xdr:row>155</xdr:row>
      <xdr:rowOff>85725</xdr:rowOff>
    </xdr:to>
    <xdr:sp fLocksText="0">
      <xdr:nvSpPr>
        <xdr:cNvPr id="14" name="TextBox 18"/>
        <xdr:cNvSpPr txBox="1">
          <a:spLocks noChangeArrowheads="1"/>
        </xdr:cNvSpPr>
      </xdr:nvSpPr>
      <xdr:spPr>
        <a:xfrm>
          <a:off x="85725" y="24460200"/>
          <a:ext cx="7239000"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district is funding 4 regional Parent Outreach Ambassadors as part of the district's parent involvement initiative.  These positions are funded in addition to the required set-aside of 1% for school level parent involvement activities, as reflected in the campus Educational Plan for Student Success (EPSS).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absolute">
    <xdr:from>
      <xdr:col>0</xdr:col>
      <xdr:colOff>209550</xdr:colOff>
      <xdr:row>70</xdr:row>
      <xdr:rowOff>152400</xdr:rowOff>
    </xdr:from>
    <xdr:to>
      <xdr:col>8</xdr:col>
      <xdr:colOff>400050</xdr:colOff>
      <xdr:row>73</xdr:row>
      <xdr:rowOff>66675</xdr:rowOff>
    </xdr:to>
    <xdr:sp fLocksText="0">
      <xdr:nvSpPr>
        <xdr:cNvPr id="15" name="TextBox 20"/>
        <xdr:cNvSpPr txBox="1">
          <a:spLocks noChangeArrowheads="1"/>
        </xdr:cNvSpPr>
      </xdr:nvSpPr>
      <xdr:spPr>
        <a:xfrm>
          <a:off x="209550" y="11782425"/>
          <a:ext cx="6629400" cy="400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Middle school administrators will select 5-7 students who have the potential to serve as technology mentors upon their return to campus in the fall.</a:t>
          </a:r>
          <a:r>
            <a:rPr lang="en-US" cap="none" sz="1100" b="0" i="0" u="none" baseline="0">
              <a:solidFill>
                <a:srgbClr val="000000"/>
              </a:solidFill>
              <a:latin typeface="Calibri"/>
              <a:ea typeface="Calibri"/>
              <a:cs typeface="Calibri"/>
            </a:rPr>
            <a:t>
</a:t>
          </a:r>
        </a:p>
      </xdr:txBody>
    </xdr:sp>
    <xdr:clientData/>
  </xdr:twoCellAnchor>
  <xdr:twoCellAnchor editAs="absolute">
    <xdr:from>
      <xdr:col>0</xdr:col>
      <xdr:colOff>209550</xdr:colOff>
      <xdr:row>75</xdr:row>
      <xdr:rowOff>47625</xdr:rowOff>
    </xdr:from>
    <xdr:to>
      <xdr:col>8</xdr:col>
      <xdr:colOff>400050</xdr:colOff>
      <xdr:row>78</xdr:row>
      <xdr:rowOff>0</xdr:rowOff>
    </xdr:to>
    <xdr:sp fLocksText="0">
      <xdr:nvSpPr>
        <xdr:cNvPr id="16" name="TextBox 21"/>
        <xdr:cNvSpPr txBox="1">
          <a:spLocks noChangeArrowheads="1"/>
        </xdr:cNvSpPr>
      </xdr:nvSpPr>
      <xdr:spPr>
        <a:xfrm>
          <a:off x="209550" y="12487275"/>
          <a:ext cx="6629400" cy="438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Technology/Media Camp will travel to NMSU and receive training for 5 days.  The camp is planned for July, 2011</a:t>
          </a:r>
          <a:r>
            <a:rPr lang="en-US" cap="none" sz="1100" b="0" i="0" u="none" baseline="0">
              <a:solidFill>
                <a:srgbClr val="000000"/>
              </a:solidFill>
              <a:latin typeface="Calibri"/>
              <a:ea typeface="Calibri"/>
              <a:cs typeface="Calibri"/>
            </a:rPr>
            <a:t>
</a:t>
          </a:r>
        </a:p>
      </xdr:txBody>
    </xdr:sp>
    <xdr:clientData/>
  </xdr:twoCellAnchor>
  <xdr:twoCellAnchor editAs="absolute">
    <xdr:from>
      <xdr:col>0</xdr:col>
      <xdr:colOff>133350</xdr:colOff>
      <xdr:row>62</xdr:row>
      <xdr:rowOff>19050</xdr:rowOff>
    </xdr:from>
    <xdr:to>
      <xdr:col>9</xdr:col>
      <xdr:colOff>142875</xdr:colOff>
      <xdr:row>64</xdr:row>
      <xdr:rowOff>152400</xdr:rowOff>
    </xdr:to>
    <xdr:sp>
      <xdr:nvSpPr>
        <xdr:cNvPr id="17" name="Text Box 4"/>
        <xdr:cNvSpPr txBox="1">
          <a:spLocks noChangeArrowheads="1"/>
        </xdr:cNvSpPr>
      </xdr:nvSpPr>
      <xdr:spPr>
        <a:xfrm>
          <a:off x="133350" y="10353675"/>
          <a:ext cx="6924675" cy="457200"/>
        </a:xfrm>
        <a:prstGeom prst="rect">
          <a:avLst/>
        </a:prstGeom>
        <a:solidFill>
          <a:srgbClr val="BFBFBF"/>
        </a:solidFill>
        <a:ln w="9525" cmpd="sng">
          <a:noFill/>
        </a:ln>
      </xdr:spPr>
      <xdr:txBody>
        <a:bodyPr vertOverflow="clip" wrap="square" lIns="36576" tIns="27432" rIns="36576" bIns="0"/>
        <a:p>
          <a:pPr algn="ctr">
            <a:defRPr/>
          </a:pPr>
          <a:r>
            <a:rPr lang="en-US" cap="none" sz="1400" b="1" i="0" u="none" baseline="0">
              <a:solidFill>
                <a:srgbClr val="000000"/>
              </a:solidFill>
              <a:latin typeface="Calibri"/>
              <a:ea typeface="Calibri"/>
              <a:cs typeface="Calibri"/>
            </a:rPr>
            <a:t>2011-2012 ESEA</a:t>
          </a:r>
          <a:r>
            <a:rPr lang="en-US" cap="none" sz="1400" b="1" i="0" u="none" baseline="0">
              <a:solidFill>
                <a:srgbClr val="000000"/>
              </a:solidFill>
              <a:latin typeface="Calibri"/>
              <a:ea typeface="Calibri"/>
              <a:cs typeface="Calibri"/>
            </a:rPr>
            <a:t> </a:t>
          </a:r>
          <a:r>
            <a:rPr lang="en-US" cap="none" sz="1200" b="1" i="0" u="none" baseline="0">
              <a:solidFill>
                <a:srgbClr val="000000"/>
              </a:solidFill>
              <a:latin typeface="Arial"/>
              <a:ea typeface="Arial"/>
              <a:cs typeface="Arial"/>
            </a:rPr>
            <a:t>Consolidated Application</a:t>
          </a:r>
          <a:r>
            <a:rPr lang="en-US" cap="none" sz="12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Budget Summary Description Page 2
</a:t>
          </a:r>
        </a:p>
      </xdr:txBody>
    </xdr:sp>
    <xdr:clientData/>
  </xdr:twoCellAnchor>
  <xdr:twoCellAnchor editAs="absolute">
    <xdr:from>
      <xdr:col>0</xdr:col>
      <xdr:colOff>57150</xdr:colOff>
      <xdr:row>0</xdr:row>
      <xdr:rowOff>123825</xdr:rowOff>
    </xdr:from>
    <xdr:to>
      <xdr:col>9</xdr:col>
      <xdr:colOff>76200</xdr:colOff>
      <xdr:row>3</xdr:row>
      <xdr:rowOff>95250</xdr:rowOff>
    </xdr:to>
    <xdr:sp>
      <xdr:nvSpPr>
        <xdr:cNvPr id="18" name="Text Box 4"/>
        <xdr:cNvSpPr txBox="1">
          <a:spLocks noChangeArrowheads="1"/>
        </xdr:cNvSpPr>
      </xdr:nvSpPr>
      <xdr:spPr>
        <a:xfrm>
          <a:off x="57150" y="123825"/>
          <a:ext cx="6934200" cy="457200"/>
        </a:xfrm>
        <a:prstGeom prst="rect">
          <a:avLst/>
        </a:prstGeom>
        <a:solidFill>
          <a:srgbClr val="BFBFB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2011-2012 ESEA</a:t>
          </a:r>
          <a:r>
            <a:rPr lang="en-US" cap="none" sz="1200" b="1" i="0" u="none" baseline="0">
              <a:solidFill>
                <a:srgbClr val="000000"/>
              </a:solidFill>
              <a:latin typeface="Arial"/>
              <a:ea typeface="Arial"/>
              <a:cs typeface="Arial"/>
            </a:rPr>
            <a:t> Consolidated Application</a:t>
          </a:r>
          <a:r>
            <a:rPr lang="en-US" cap="none" sz="12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Budget Summary Description Page 1
</a:t>
          </a:r>
        </a:p>
      </xdr:txBody>
    </xdr:sp>
    <xdr:clientData/>
  </xdr:twoCellAnchor>
  <xdr:twoCellAnchor editAs="absolute">
    <xdr:from>
      <xdr:col>0</xdr:col>
      <xdr:colOff>104775</xdr:colOff>
      <xdr:row>33</xdr:row>
      <xdr:rowOff>47625</xdr:rowOff>
    </xdr:from>
    <xdr:to>
      <xdr:col>9</xdr:col>
      <xdr:colOff>57150</xdr:colOff>
      <xdr:row>36</xdr:row>
      <xdr:rowOff>66675</xdr:rowOff>
    </xdr:to>
    <xdr:sp fLocksText="0">
      <xdr:nvSpPr>
        <xdr:cNvPr id="19" name="TextBox 24"/>
        <xdr:cNvSpPr txBox="1">
          <a:spLocks noChangeArrowheads="1"/>
        </xdr:cNvSpPr>
      </xdr:nvSpPr>
      <xdr:spPr>
        <a:xfrm>
          <a:off x="104775" y="5324475"/>
          <a:ext cx="6867525"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Once the referral is received in the department, a social worker is assigned to visit the home to complete a family assessment of needed services.  The social worker also consults with the student's teacher(s) to determine if there are any issues (barriers) that are keeping the student from reaching his/her potential for success in school.</a:t>
          </a:r>
          <a:r>
            <a:rPr lang="en-US" cap="none" sz="900" b="0" i="0" u="none" baseline="0">
              <a:solidFill>
                <a:srgbClr val="000000"/>
              </a:solidFill>
              <a:latin typeface="Calibri"/>
              <a:ea typeface="Calibri"/>
              <a:cs typeface="Calibri"/>
            </a:rPr>
            <a:t>
</a:t>
          </a:r>
        </a:p>
      </xdr:txBody>
    </xdr:sp>
    <xdr:clientData/>
  </xdr:twoCellAnchor>
  <xdr:twoCellAnchor editAs="oneCell">
    <xdr:from>
      <xdr:col>0</xdr:col>
      <xdr:colOff>66675</xdr:colOff>
      <xdr:row>15</xdr:row>
      <xdr:rowOff>47625</xdr:rowOff>
    </xdr:from>
    <xdr:to>
      <xdr:col>0</xdr:col>
      <xdr:colOff>95250</xdr:colOff>
      <xdr:row>15</xdr:row>
      <xdr:rowOff>76200</xdr:rowOff>
    </xdr:to>
    <xdr:pic>
      <xdr:nvPicPr>
        <xdr:cNvPr id="20" name="Picture 25"/>
        <xdr:cNvPicPr preferRelativeResize="1">
          <a:picLocks noChangeAspect="1"/>
        </xdr:cNvPicPr>
      </xdr:nvPicPr>
      <xdr:blipFill>
        <a:blip r:embed="rId1"/>
        <a:stretch>
          <a:fillRect/>
        </a:stretch>
      </xdr:blipFill>
      <xdr:spPr>
        <a:xfrm>
          <a:off x="66675" y="2486025"/>
          <a:ext cx="28575" cy="28575"/>
        </a:xfrm>
        <a:prstGeom prst="rect">
          <a:avLst/>
        </a:prstGeom>
        <a:noFill/>
        <a:ln w="9525" cmpd="sng">
          <a:noFill/>
        </a:ln>
      </xdr:spPr>
    </xdr:pic>
    <xdr:clientData/>
  </xdr:twoCellAnchor>
  <xdr:twoCellAnchor editAs="absolute">
    <xdr:from>
      <xdr:col>0</xdr:col>
      <xdr:colOff>57150</xdr:colOff>
      <xdr:row>15</xdr:row>
      <xdr:rowOff>9525</xdr:rowOff>
    </xdr:from>
    <xdr:to>
      <xdr:col>9</xdr:col>
      <xdr:colOff>76200</xdr:colOff>
      <xdr:row>18</xdr:row>
      <xdr:rowOff>85725</xdr:rowOff>
    </xdr:to>
    <xdr:sp fLocksText="0">
      <xdr:nvSpPr>
        <xdr:cNvPr id="21" name="TextBox 26"/>
        <xdr:cNvSpPr txBox="1">
          <a:spLocks noChangeArrowheads="1"/>
        </xdr:cNvSpPr>
      </xdr:nvSpPr>
      <xdr:spPr>
        <a:xfrm>
          <a:off x="57150" y="2447925"/>
          <a:ext cx="693420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Parent involvement funds will be used for:  child care so that parents may attending trainings,</a:t>
          </a:r>
          <a:r>
            <a:rPr lang="en-US" cap="none" sz="1100" b="0" i="0" u="none" baseline="0">
              <a:solidFill>
                <a:srgbClr val="000000"/>
              </a:solidFill>
              <a:latin typeface="Calibri"/>
              <a:ea typeface="Calibri"/>
              <a:cs typeface="Calibri"/>
            </a:rPr>
            <a:t> light snacks &amp; drinks, speaker fees,  materials to support curriculum awareness activities (e.g. math night, reading night), materials for "make and take" activities  in reading &amp; math for parents to use with children at home.  </a:t>
          </a:r>
          <a:r>
            <a:rPr lang="en-US" cap="none" sz="1100" b="0" i="0" u="none" baseline="0">
              <a:solidFill>
                <a:srgbClr val="000000"/>
              </a:solidFill>
              <a:latin typeface="Calibri"/>
              <a:ea typeface="Calibri"/>
              <a:cs typeface="Calibri"/>
            </a:rPr>
            <a:t>
</a:t>
          </a:r>
        </a:p>
      </xdr:txBody>
    </xdr:sp>
    <xdr:clientData/>
  </xdr:twoCellAnchor>
  <xdr:twoCellAnchor editAs="absolute">
    <xdr:from>
      <xdr:col>0</xdr:col>
      <xdr:colOff>228600</xdr:colOff>
      <xdr:row>79</xdr:row>
      <xdr:rowOff>19050</xdr:rowOff>
    </xdr:from>
    <xdr:to>
      <xdr:col>8</xdr:col>
      <xdr:colOff>409575</xdr:colOff>
      <xdr:row>83</xdr:row>
      <xdr:rowOff>104775</xdr:rowOff>
    </xdr:to>
    <xdr:sp fLocksText="0">
      <xdr:nvSpPr>
        <xdr:cNvPr id="22" name="TextBox 27"/>
        <xdr:cNvSpPr txBox="1">
          <a:spLocks noChangeArrowheads="1"/>
        </xdr:cNvSpPr>
      </xdr:nvSpPr>
      <xdr:spPr>
        <a:xfrm>
          <a:off x="228600" y="13106400"/>
          <a:ext cx="6619875"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Selected students will receive training on a variety of technology and media devices.  These include web-casts; pod-casts; on-line courses; video conferencing, etc.  Upon return to their campuses in the fall, the students will serve as technology/media mentors to faculty and students.</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104775</xdr:rowOff>
    </xdr:from>
    <xdr:to>
      <xdr:col>3</xdr:col>
      <xdr:colOff>0</xdr:colOff>
      <xdr:row>32</xdr:row>
      <xdr:rowOff>95250</xdr:rowOff>
    </xdr:to>
    <xdr:sp>
      <xdr:nvSpPr>
        <xdr:cNvPr id="1" name="Text Box 1"/>
        <xdr:cNvSpPr txBox="1">
          <a:spLocks noChangeArrowheads="1"/>
        </xdr:cNvSpPr>
      </xdr:nvSpPr>
      <xdr:spPr>
        <a:xfrm>
          <a:off x="38100" y="6248400"/>
          <a:ext cx="4743450" cy="3333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The district has formal agreement(s) with the facility(ies)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and follows the guidelines for the appropriate use of funds:</a:t>
          </a:r>
        </a:p>
      </xdr:txBody>
    </xdr:sp>
    <xdr:clientData/>
  </xdr:twoCellAnchor>
  <xdr:twoCellAnchor editAs="absolute">
    <xdr:from>
      <xdr:col>0</xdr:col>
      <xdr:colOff>9525</xdr:colOff>
      <xdr:row>0</xdr:row>
      <xdr:rowOff>38100</xdr:rowOff>
    </xdr:from>
    <xdr:to>
      <xdr:col>4</xdr:col>
      <xdr:colOff>66675</xdr:colOff>
      <xdr:row>4</xdr:row>
      <xdr:rowOff>0</xdr:rowOff>
    </xdr:to>
    <xdr:sp>
      <xdr:nvSpPr>
        <xdr:cNvPr id="2" name="Text Box 2"/>
        <xdr:cNvSpPr txBox="1">
          <a:spLocks noChangeArrowheads="1"/>
        </xdr:cNvSpPr>
      </xdr:nvSpPr>
      <xdr:spPr>
        <a:xfrm>
          <a:off x="9525" y="38100"/>
          <a:ext cx="6038850" cy="762000"/>
        </a:xfrm>
        <a:prstGeom prst="rect">
          <a:avLst/>
        </a:prstGeom>
        <a:solidFill>
          <a:srgbClr val="BFBFBF"/>
        </a:solid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2011-2012 ESEA</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Consolidated Application</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Local Institutions for Neglected and Delinquent Children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495300</xdr:colOff>
      <xdr:row>3</xdr:row>
      <xdr:rowOff>95250</xdr:rowOff>
    </xdr:to>
    <xdr:sp>
      <xdr:nvSpPr>
        <xdr:cNvPr id="1" name="Text Box 1"/>
        <xdr:cNvSpPr txBox="1">
          <a:spLocks noChangeArrowheads="1"/>
        </xdr:cNvSpPr>
      </xdr:nvSpPr>
      <xdr:spPr>
        <a:xfrm>
          <a:off x="0" y="9525"/>
          <a:ext cx="6448425" cy="571500"/>
        </a:xfrm>
        <a:prstGeom prst="rect">
          <a:avLst/>
        </a:prstGeom>
        <a:solidFill>
          <a:srgbClr val="000000"/>
        </a:solidFill>
        <a:ln w="9525" cmpd="sng">
          <a:solidFill>
            <a:srgbClr val="FF66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Calibri"/>
              <a:ea typeface="Calibri"/>
              <a:cs typeface="Calibri"/>
            </a:rPr>
            <a:t>2011-2012 ESEA Consolidated Application</a:t>
          </a:r>
          <a:r>
            <a:rPr lang="en-US" cap="none" sz="1600" b="0" i="0" u="none" baseline="0">
              <a:solidFill>
                <a:srgbClr val="FFFFFF"/>
              </a:solidFill>
              <a:latin typeface="Calibri"/>
              <a:ea typeface="Calibri"/>
              <a:cs typeface="Calibri"/>
            </a:rPr>
            <a:t>
</a:t>
          </a:r>
          <a:r>
            <a:rPr lang="en-US" cap="none" sz="1600" b="1" i="0" u="none" baseline="0">
              <a:solidFill>
                <a:srgbClr val="FFFFFF"/>
              </a:solidFill>
              <a:latin typeface="Calibri"/>
              <a:ea typeface="Calibri"/>
              <a:cs typeface="Calibri"/>
            </a:rPr>
            <a:t>Parent Involvement </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isa.Hamilton\Application%20Data\Microsoft\Excel\Budget_Summary_Set-asid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isa.Hamilton\Application%20Data\Microsoft\Excel\Neglected_Delinquent.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Lisa.Hamilton\My%20Documents\2010-11%20ESEA%20Consolidated%20App\Application\2009-10%20ESEA%20Apps\Section%20D%20-%20Title%20I%20Part%20A%2009-10%202007%20versio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Summary "/>
      <sheetName val="lists"/>
    </sheetNames>
    <sheetDataSet>
      <sheetData sheetId="1">
        <row r="2">
          <cell r="B2" t="str">
            <v>Alamogordo</v>
          </cell>
        </row>
        <row r="3">
          <cell r="B3" t="str">
            <v>Albuquerque</v>
          </cell>
        </row>
        <row r="4">
          <cell r="B4" t="str">
            <v>Alma_D_Arte</v>
          </cell>
        </row>
        <row r="5">
          <cell r="B5" t="str">
            <v>Animas</v>
          </cell>
        </row>
        <row r="6">
          <cell r="B6" t="str">
            <v>Artesia</v>
          </cell>
        </row>
        <row r="7">
          <cell r="B7" t="str">
            <v>Aztec</v>
          </cell>
        </row>
        <row r="8">
          <cell r="B8" t="str">
            <v>Belen</v>
          </cell>
        </row>
        <row r="9">
          <cell r="B9" t="str">
            <v>Bernalillo</v>
          </cell>
        </row>
        <row r="10">
          <cell r="B10" t="str">
            <v>Bloomfield</v>
          </cell>
        </row>
        <row r="11">
          <cell r="B11" t="str">
            <v>Capitan</v>
          </cell>
        </row>
        <row r="12">
          <cell r="B12" t="str">
            <v>Carlsbad</v>
          </cell>
        </row>
        <row r="13">
          <cell r="B13" t="str">
            <v>Carrizozo</v>
          </cell>
        </row>
        <row r="14">
          <cell r="B14" t="str">
            <v>Cesar_Chavez_Community_School</v>
          </cell>
        </row>
        <row r="15">
          <cell r="B15" t="str">
            <v>Central</v>
          </cell>
        </row>
        <row r="16">
          <cell r="B16" t="str">
            <v>Chama</v>
          </cell>
        </row>
        <row r="17">
          <cell r="B17" t="str">
            <v>Cien_Aguas</v>
          </cell>
        </row>
        <row r="18">
          <cell r="B18" t="str">
            <v>Cimarron</v>
          </cell>
        </row>
        <row r="19">
          <cell r="B19" t="str">
            <v>Clayton</v>
          </cell>
        </row>
        <row r="20">
          <cell r="B20" t="str">
            <v>Cloudcroft</v>
          </cell>
        </row>
        <row r="21">
          <cell r="B21" t="str">
            <v>Clovis</v>
          </cell>
        </row>
        <row r="22">
          <cell r="B22" t="str">
            <v>Cobre</v>
          </cell>
        </row>
        <row r="23">
          <cell r="B23" t="str">
            <v>Corona</v>
          </cell>
        </row>
        <row r="24">
          <cell r="B24" t="str">
            <v>Cottonwood_Classical_Prep</v>
          </cell>
        </row>
        <row r="25">
          <cell r="B25" t="str">
            <v>Creative_Education_Prep_1</v>
          </cell>
        </row>
        <row r="26">
          <cell r="B26" t="str">
            <v>Cuba</v>
          </cell>
        </row>
        <row r="27">
          <cell r="B27" t="str">
            <v>Deming</v>
          </cell>
        </row>
        <row r="28">
          <cell r="B28" t="str">
            <v>Des_Moines</v>
          </cell>
        </row>
        <row r="29">
          <cell r="B29" t="str">
            <v>Dexter</v>
          </cell>
        </row>
        <row r="30">
          <cell r="B30" t="str">
            <v>Dora</v>
          </cell>
        </row>
        <row r="31">
          <cell r="B31" t="str">
            <v>Dulce</v>
          </cell>
        </row>
        <row r="32">
          <cell r="B32" t="str">
            <v>Elida</v>
          </cell>
        </row>
        <row r="33">
          <cell r="B33" t="str">
            <v>Espanola</v>
          </cell>
        </row>
        <row r="34">
          <cell r="B34" t="str">
            <v>Estancia</v>
          </cell>
        </row>
        <row r="35">
          <cell r="B35" t="str">
            <v>Eunice</v>
          </cell>
        </row>
        <row r="36">
          <cell r="B36" t="str">
            <v>Farmington</v>
          </cell>
        </row>
        <row r="37">
          <cell r="B37" t="str">
            <v>Floyd</v>
          </cell>
        </row>
        <row r="38">
          <cell r="B38" t="str">
            <v>Fort_Sumner</v>
          </cell>
        </row>
        <row r="39">
          <cell r="B39" t="str">
            <v>Gadsden</v>
          </cell>
        </row>
        <row r="40">
          <cell r="B40" t="str">
            <v>Gallup</v>
          </cell>
        </row>
        <row r="41">
          <cell r="B41" t="str">
            <v>Gilbert_L._Sena</v>
          </cell>
        </row>
        <row r="42">
          <cell r="B42" t="str">
            <v>Grady</v>
          </cell>
        </row>
        <row r="43">
          <cell r="B43" t="str">
            <v>Grants</v>
          </cell>
        </row>
        <row r="44">
          <cell r="B44" t="str">
            <v>Hagerman</v>
          </cell>
        </row>
        <row r="45">
          <cell r="B45" t="str">
            <v>Hatch</v>
          </cell>
        </row>
        <row r="46">
          <cell r="B46" t="str">
            <v>Hobbs</v>
          </cell>
        </row>
        <row r="47">
          <cell r="B47" t="str">
            <v>Hondo</v>
          </cell>
        </row>
        <row r="48">
          <cell r="B48" t="str">
            <v>Horizon_Academy_West</v>
          </cell>
        </row>
        <row r="49">
          <cell r="B49" t="str">
            <v>House</v>
          </cell>
        </row>
        <row r="50">
          <cell r="B50" t="str">
            <v>International_School_at_Mesa_Del_Sol</v>
          </cell>
        </row>
        <row r="51">
          <cell r="B51" t="str">
            <v>Jal</v>
          </cell>
        </row>
        <row r="52">
          <cell r="B52" t="str">
            <v>Jemez_Mountain</v>
          </cell>
        </row>
        <row r="53">
          <cell r="B53" t="str">
            <v>Jemez_Valley</v>
          </cell>
        </row>
        <row r="54">
          <cell r="B54" t="str">
            <v>Lake_Arthur</v>
          </cell>
        </row>
        <row r="55">
          <cell r="B55" t="str">
            <v>Las_Cruces</v>
          </cell>
        </row>
        <row r="56">
          <cell r="B56" t="str">
            <v>Las_Vegas_City</v>
          </cell>
        </row>
        <row r="57">
          <cell r="B57" t="str">
            <v>Logan</v>
          </cell>
        </row>
        <row r="58">
          <cell r="B58" t="str">
            <v>Lordsburg</v>
          </cell>
        </row>
        <row r="59">
          <cell r="B59" t="str">
            <v>Los_Alamos</v>
          </cell>
        </row>
        <row r="60">
          <cell r="B60" t="str">
            <v>Los_Lunas</v>
          </cell>
        </row>
        <row r="61">
          <cell r="B61" t="str">
            <v>Loving</v>
          </cell>
        </row>
        <row r="62">
          <cell r="B62" t="str">
            <v>Lovington</v>
          </cell>
        </row>
        <row r="63">
          <cell r="B63" t="str">
            <v>Magdalena</v>
          </cell>
        </row>
        <row r="64">
          <cell r="B64" t="str">
            <v>Maxwell</v>
          </cell>
        </row>
        <row r="65">
          <cell r="B65" t="str">
            <v>Media_Arts_Charter</v>
          </cell>
        </row>
        <row r="66">
          <cell r="B66" t="str">
            <v>Melrose</v>
          </cell>
        </row>
        <row r="67">
          <cell r="B67" t="str">
            <v>Mesa_Vista</v>
          </cell>
        </row>
        <row r="68">
          <cell r="B68" t="str">
            <v>Mora</v>
          </cell>
        </row>
        <row r="69">
          <cell r="B69" t="str">
            <v>Moriarty-Edgewood</v>
          </cell>
        </row>
        <row r="70">
          <cell r="B70" t="str">
            <v>Mosquero</v>
          </cell>
        </row>
        <row r="71">
          <cell r="B71" t="str">
            <v>Mountainair</v>
          </cell>
        </row>
        <row r="72">
          <cell r="B72" t="str">
            <v>New_Mexico_School_for_the_Arts</v>
          </cell>
        </row>
        <row r="73">
          <cell r="B73" t="str">
            <v>North_Valley_Charter</v>
          </cell>
        </row>
        <row r="74">
          <cell r="B74" t="str">
            <v>Pecos</v>
          </cell>
        </row>
        <row r="75">
          <cell r="B75" t="str">
            <v>Penasco</v>
          </cell>
        </row>
        <row r="76">
          <cell r="B76" t="str">
            <v>Pojoaque</v>
          </cell>
        </row>
        <row r="77">
          <cell r="B77" t="str">
            <v>Portales</v>
          </cell>
        </row>
        <row r="78">
          <cell r="B78" t="str">
            <v>Quemado</v>
          </cell>
        </row>
        <row r="79">
          <cell r="B79" t="str">
            <v>Questa</v>
          </cell>
        </row>
        <row r="80">
          <cell r="B80" t="str">
            <v>Raton</v>
          </cell>
        </row>
        <row r="81">
          <cell r="B81" t="str">
            <v>Reserve</v>
          </cell>
        </row>
        <row r="82">
          <cell r="B82" t="str">
            <v>Rio_Rancho</v>
          </cell>
        </row>
        <row r="83">
          <cell r="B83" t="str">
            <v>Roswell</v>
          </cell>
        </row>
        <row r="84">
          <cell r="B84" t="str">
            <v>Roy</v>
          </cell>
        </row>
        <row r="85">
          <cell r="B85" t="str">
            <v>Ruidoso</v>
          </cell>
        </row>
        <row r="86">
          <cell r="B86" t="str">
            <v>San_Jon</v>
          </cell>
        </row>
        <row r="87">
          <cell r="B87" t="str">
            <v>Santa_Fe</v>
          </cell>
        </row>
        <row r="88">
          <cell r="B88" t="str">
            <v>Santa_Rosa</v>
          </cell>
        </row>
        <row r="89">
          <cell r="B89" t="str">
            <v>School_Of_Dreams</v>
          </cell>
        </row>
        <row r="90">
          <cell r="B90" t="str">
            <v>Silver</v>
          </cell>
        </row>
        <row r="91">
          <cell r="B91" t="str">
            <v>Socorro</v>
          </cell>
        </row>
        <row r="92">
          <cell r="B92" t="str">
            <v>Springer</v>
          </cell>
        </row>
        <row r="93">
          <cell r="B93" t="str">
            <v>Taos</v>
          </cell>
        </row>
        <row r="94">
          <cell r="B94" t="str">
            <v>Taos_Academy </v>
          </cell>
        </row>
        <row r="95">
          <cell r="B95" t="str">
            <v>Tatum</v>
          </cell>
        </row>
        <row r="96">
          <cell r="B96" t="str">
            <v>Texico</v>
          </cell>
        </row>
        <row r="97">
          <cell r="B97" t="str">
            <v>The_New_America_School</v>
          </cell>
        </row>
        <row r="98">
          <cell r="B98" t="str">
            <v>Truth_or_Consequences</v>
          </cell>
        </row>
        <row r="99">
          <cell r="B99" t="str">
            <v>Tucumcari</v>
          </cell>
        </row>
        <row r="100">
          <cell r="B100" t="str">
            <v>Tularosa</v>
          </cell>
        </row>
        <row r="101">
          <cell r="B101" t="str">
            <v>Vaughn</v>
          </cell>
        </row>
        <row r="102">
          <cell r="B102" t="str">
            <v>Wagon_Mound</v>
          </cell>
        </row>
        <row r="103">
          <cell r="B103" t="str">
            <v>West_Las_Vegas</v>
          </cell>
        </row>
        <row r="104">
          <cell r="B104" t="str">
            <v>Zuni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s"/>
      <sheetName val="Neglected-Delinquent"/>
    </sheetNames>
    <sheetDataSet>
      <sheetData sheetId="0">
        <row r="2">
          <cell r="B2" t="str">
            <v>Alamogordo</v>
          </cell>
        </row>
        <row r="3">
          <cell r="B3" t="str">
            <v>Albuquerque</v>
          </cell>
        </row>
        <row r="4">
          <cell r="B4" t="str">
            <v>Alma_D_Arte</v>
          </cell>
        </row>
        <row r="5">
          <cell r="B5" t="str">
            <v>Animas</v>
          </cell>
        </row>
        <row r="6">
          <cell r="B6" t="str">
            <v>Artesia</v>
          </cell>
        </row>
        <row r="7">
          <cell r="B7" t="str">
            <v>Aztec</v>
          </cell>
        </row>
        <row r="8">
          <cell r="B8" t="str">
            <v>Belen</v>
          </cell>
        </row>
        <row r="9">
          <cell r="B9" t="str">
            <v>Bernalillo</v>
          </cell>
        </row>
        <row r="10">
          <cell r="B10" t="str">
            <v>Bloomfield</v>
          </cell>
        </row>
        <row r="11">
          <cell r="B11" t="str">
            <v>Capitan</v>
          </cell>
        </row>
        <row r="12">
          <cell r="B12" t="str">
            <v>Carlsbad</v>
          </cell>
        </row>
        <row r="13">
          <cell r="B13" t="str">
            <v>Carrizozo</v>
          </cell>
        </row>
        <row r="14">
          <cell r="B14" t="str">
            <v>Cesar_Chavez_Community_School</v>
          </cell>
        </row>
        <row r="15">
          <cell r="B15" t="str">
            <v>Central</v>
          </cell>
        </row>
        <row r="16">
          <cell r="B16" t="str">
            <v>Chama</v>
          </cell>
        </row>
        <row r="17">
          <cell r="B17" t="str">
            <v>Cien_Aguas</v>
          </cell>
        </row>
        <row r="18">
          <cell r="B18" t="str">
            <v>Cimarron</v>
          </cell>
        </row>
        <row r="19">
          <cell r="B19" t="str">
            <v>Clayton</v>
          </cell>
        </row>
        <row r="20">
          <cell r="B20" t="str">
            <v>Cloudcroft</v>
          </cell>
        </row>
        <row r="21">
          <cell r="B21" t="str">
            <v>Clovis</v>
          </cell>
        </row>
        <row r="22">
          <cell r="B22" t="str">
            <v>Cobre</v>
          </cell>
        </row>
        <row r="23">
          <cell r="B23" t="str">
            <v>Corona</v>
          </cell>
        </row>
        <row r="24">
          <cell r="B24" t="str">
            <v>Cottonwood_Classical_Prep</v>
          </cell>
        </row>
        <row r="25">
          <cell r="B25" t="str">
            <v>Creative_Education_Prep_1</v>
          </cell>
        </row>
        <row r="26">
          <cell r="B26" t="str">
            <v>Cuba</v>
          </cell>
        </row>
        <row r="27">
          <cell r="B27" t="str">
            <v>Deming</v>
          </cell>
        </row>
        <row r="28">
          <cell r="B28" t="str">
            <v>Des_Moines</v>
          </cell>
        </row>
        <row r="29">
          <cell r="B29" t="str">
            <v>Dexter</v>
          </cell>
        </row>
        <row r="30">
          <cell r="B30" t="str">
            <v>Dora</v>
          </cell>
        </row>
        <row r="31">
          <cell r="B31" t="str">
            <v>Dulce</v>
          </cell>
        </row>
        <row r="32">
          <cell r="B32" t="str">
            <v>Elida</v>
          </cell>
        </row>
        <row r="33">
          <cell r="B33" t="str">
            <v>Espanola</v>
          </cell>
        </row>
        <row r="34">
          <cell r="B34" t="str">
            <v>Estancia</v>
          </cell>
        </row>
        <row r="35">
          <cell r="B35" t="str">
            <v>Eunice</v>
          </cell>
        </row>
        <row r="36">
          <cell r="B36" t="str">
            <v>Farmington</v>
          </cell>
        </row>
        <row r="37">
          <cell r="B37" t="str">
            <v>Floyd</v>
          </cell>
        </row>
        <row r="38">
          <cell r="B38" t="str">
            <v>Fort_Sumner</v>
          </cell>
        </row>
        <row r="39">
          <cell r="B39" t="str">
            <v>Gadsden</v>
          </cell>
        </row>
        <row r="40">
          <cell r="B40" t="str">
            <v>Gallup</v>
          </cell>
        </row>
        <row r="41">
          <cell r="B41" t="str">
            <v>Gilbert_L._Sena</v>
          </cell>
        </row>
        <row r="42">
          <cell r="B42" t="str">
            <v>Grady</v>
          </cell>
        </row>
        <row r="43">
          <cell r="B43" t="str">
            <v>Grants</v>
          </cell>
        </row>
        <row r="44">
          <cell r="B44" t="str">
            <v>Hagerman</v>
          </cell>
        </row>
        <row r="45">
          <cell r="B45" t="str">
            <v>Hatch</v>
          </cell>
        </row>
        <row r="46">
          <cell r="B46" t="str">
            <v>Hobbs</v>
          </cell>
        </row>
        <row r="47">
          <cell r="B47" t="str">
            <v>Hondo</v>
          </cell>
        </row>
        <row r="48">
          <cell r="B48" t="str">
            <v>Horizon_Academy_West</v>
          </cell>
        </row>
        <row r="49">
          <cell r="B49" t="str">
            <v>House</v>
          </cell>
        </row>
        <row r="50">
          <cell r="B50" t="str">
            <v>International_School_at_Mesa_Del_Sol</v>
          </cell>
        </row>
        <row r="51">
          <cell r="B51" t="str">
            <v>Jal</v>
          </cell>
        </row>
        <row r="52">
          <cell r="B52" t="str">
            <v>Jemez_Mountain</v>
          </cell>
        </row>
        <row r="53">
          <cell r="B53" t="str">
            <v>Jemez_Valley</v>
          </cell>
        </row>
        <row r="54">
          <cell r="B54" t="str">
            <v>Lake_Arthur</v>
          </cell>
        </row>
        <row r="55">
          <cell r="B55" t="str">
            <v>Las_Cruces</v>
          </cell>
        </row>
        <row r="56">
          <cell r="B56" t="str">
            <v>Las_Vegas_City</v>
          </cell>
        </row>
        <row r="57">
          <cell r="B57" t="str">
            <v>Logan</v>
          </cell>
        </row>
        <row r="58">
          <cell r="B58" t="str">
            <v>Lordsburg</v>
          </cell>
        </row>
        <row r="59">
          <cell r="B59" t="str">
            <v>Los_Alamos</v>
          </cell>
        </row>
        <row r="60">
          <cell r="B60" t="str">
            <v>Los_Lunas</v>
          </cell>
        </row>
        <row r="61">
          <cell r="B61" t="str">
            <v>Loving</v>
          </cell>
        </row>
        <row r="62">
          <cell r="B62" t="str">
            <v>Lovington</v>
          </cell>
        </row>
        <row r="63">
          <cell r="B63" t="str">
            <v>Magdalena</v>
          </cell>
        </row>
        <row r="64">
          <cell r="B64" t="str">
            <v>Maxwell</v>
          </cell>
        </row>
        <row r="65">
          <cell r="B65" t="str">
            <v>Media_Arts_Charter</v>
          </cell>
        </row>
        <row r="66">
          <cell r="B66" t="str">
            <v>Melrose</v>
          </cell>
        </row>
        <row r="67">
          <cell r="B67" t="str">
            <v>Mesa_Vista</v>
          </cell>
        </row>
        <row r="68">
          <cell r="B68" t="str">
            <v>Mora</v>
          </cell>
        </row>
        <row r="69">
          <cell r="B69" t="str">
            <v>Moriarty-Edgewood</v>
          </cell>
        </row>
        <row r="70">
          <cell r="B70" t="str">
            <v>Mosquero</v>
          </cell>
        </row>
        <row r="71">
          <cell r="B71" t="str">
            <v>Mountainair</v>
          </cell>
        </row>
        <row r="72">
          <cell r="B72" t="str">
            <v>New_Mexico_School_for_the_Arts</v>
          </cell>
        </row>
        <row r="73">
          <cell r="B73" t="str">
            <v>North_Valley_Charter</v>
          </cell>
        </row>
        <row r="74">
          <cell r="B74" t="str">
            <v>Pecos</v>
          </cell>
        </row>
        <row r="75">
          <cell r="B75" t="str">
            <v>Penasco</v>
          </cell>
        </row>
        <row r="76">
          <cell r="B76" t="str">
            <v>Pojoaque</v>
          </cell>
        </row>
        <row r="77">
          <cell r="B77" t="str">
            <v>Portales</v>
          </cell>
        </row>
        <row r="78">
          <cell r="B78" t="str">
            <v>Quemado</v>
          </cell>
        </row>
        <row r="79">
          <cell r="B79" t="str">
            <v>Questa</v>
          </cell>
        </row>
        <row r="80">
          <cell r="B80" t="str">
            <v>Raton</v>
          </cell>
        </row>
        <row r="81">
          <cell r="B81" t="str">
            <v>Reserve</v>
          </cell>
        </row>
        <row r="82">
          <cell r="B82" t="str">
            <v>Rio_Rancho</v>
          </cell>
        </row>
        <row r="83">
          <cell r="B83" t="str">
            <v>Roswell</v>
          </cell>
        </row>
        <row r="84">
          <cell r="B84" t="str">
            <v>Roy</v>
          </cell>
        </row>
        <row r="85">
          <cell r="B85" t="str">
            <v>Ruidoso</v>
          </cell>
        </row>
        <row r="86">
          <cell r="B86" t="str">
            <v>San_Jon</v>
          </cell>
        </row>
        <row r="87">
          <cell r="B87" t="str">
            <v>Santa_Fe</v>
          </cell>
        </row>
        <row r="88">
          <cell r="B88" t="str">
            <v>Santa_Rosa</v>
          </cell>
        </row>
        <row r="89">
          <cell r="B89" t="str">
            <v>School_Of_Dreams</v>
          </cell>
        </row>
        <row r="90">
          <cell r="B90" t="str">
            <v>Silver</v>
          </cell>
        </row>
        <row r="91">
          <cell r="B91" t="str">
            <v>Socorro</v>
          </cell>
        </row>
        <row r="92">
          <cell r="B92" t="str">
            <v>Springer</v>
          </cell>
        </row>
        <row r="93">
          <cell r="B93" t="str">
            <v>Taos</v>
          </cell>
        </row>
        <row r="94">
          <cell r="B94" t="str">
            <v>Taos_Academy </v>
          </cell>
        </row>
        <row r="95">
          <cell r="B95" t="str">
            <v>Tatum</v>
          </cell>
        </row>
        <row r="96">
          <cell r="B96" t="str">
            <v>Texico</v>
          </cell>
        </row>
        <row r="97">
          <cell r="B97" t="str">
            <v>The_New_America_School</v>
          </cell>
        </row>
        <row r="98">
          <cell r="B98" t="str">
            <v>Truth_or_Consequences</v>
          </cell>
        </row>
        <row r="99">
          <cell r="B99" t="str">
            <v>Tucumcari</v>
          </cell>
        </row>
        <row r="100">
          <cell r="B100" t="str">
            <v>Tularosa</v>
          </cell>
        </row>
        <row r="101">
          <cell r="B101" t="str">
            <v>Vaughn</v>
          </cell>
        </row>
        <row r="102">
          <cell r="B102" t="str">
            <v>Wagon_Mound</v>
          </cell>
        </row>
        <row r="103">
          <cell r="B103" t="str">
            <v>West_Las_Vegas</v>
          </cell>
        </row>
        <row r="104">
          <cell r="B104" t="str">
            <v>Zuni</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Budget Summary"/>
      <sheetName val="1a. Budget  Description"/>
      <sheetName val="2. Site Allocations"/>
      <sheetName val="3. Equipment"/>
      <sheetName val="4. Parent Involvement"/>
      <sheetName val="5. Neglected-Delinquent"/>
    </sheetNames>
    <sheetDataSet>
      <sheetData sheetId="5">
        <row r="33">
          <cell r="D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6:I16"/>
  <sheetViews>
    <sheetView showGridLines="0" tabSelected="1" zoomScalePageLayoutView="0" workbookViewId="0" topLeftCell="A1">
      <selection activeCell="C6" sqref="C6"/>
    </sheetView>
  </sheetViews>
  <sheetFormatPr defaultColWidth="9.140625" defaultRowHeight="15"/>
  <cols>
    <col min="3" max="3" width="37.7109375" style="0" customWidth="1"/>
    <col min="4" max="4" width="9.140625" style="0" customWidth="1"/>
    <col min="8" max="8" width="11.140625" style="0" bestFit="1" customWidth="1"/>
    <col min="9" max="9" width="8.57421875" style="0" customWidth="1"/>
    <col min="10" max="10" width="4.8515625" style="0" hidden="1" customWidth="1"/>
    <col min="11" max="11" width="6.00390625" style="0" customWidth="1"/>
  </cols>
  <sheetData>
    <row r="6" spans="1:6" ht="15" customHeight="1">
      <c r="A6" s="156" t="s">
        <v>1068</v>
      </c>
      <c r="B6" s="157"/>
      <c r="C6" s="8" t="s">
        <v>63</v>
      </c>
      <c r="D6" s="273"/>
      <c r="E6" s="273"/>
      <c r="F6" s="273"/>
    </row>
    <row r="7" spans="1:6" ht="12.75" customHeight="1">
      <c r="A7" s="156"/>
      <c r="B7" s="157"/>
      <c r="C7" s="221"/>
      <c r="D7" s="220"/>
      <c r="E7" s="220"/>
      <c r="F7" s="220"/>
    </row>
    <row r="8" spans="1:6" ht="15" customHeight="1">
      <c r="A8" s="222" t="s">
        <v>1137</v>
      </c>
      <c r="B8" s="157"/>
      <c r="E8" s="220"/>
      <c r="F8" s="220"/>
    </row>
    <row r="9" spans="1:6" ht="12" customHeight="1">
      <c r="A9" s="152"/>
      <c r="B9" s="157"/>
      <c r="D9" s="220"/>
      <c r="E9" s="220"/>
      <c r="F9" s="220"/>
    </row>
    <row r="10" spans="1:9" ht="84.75" customHeight="1">
      <c r="A10" s="274" t="s">
        <v>1240</v>
      </c>
      <c r="B10" s="274"/>
      <c r="C10" s="274"/>
      <c r="D10" s="274"/>
      <c r="E10" s="274"/>
      <c r="F10" s="274"/>
      <c r="G10" s="274"/>
      <c r="H10" s="274"/>
      <c r="I10" s="246"/>
    </row>
    <row r="11" spans="1:9" ht="55.5" customHeight="1">
      <c r="A11" s="275" t="s">
        <v>1241</v>
      </c>
      <c r="B11" s="275"/>
      <c r="C11" s="275"/>
      <c r="D11" s="275"/>
      <c r="E11" s="275"/>
      <c r="F11" s="275"/>
      <c r="G11" s="275"/>
      <c r="H11" s="275"/>
      <c r="I11" s="251"/>
    </row>
    <row r="12" spans="1:6" ht="12.75" customHeight="1">
      <c r="A12" s="152"/>
      <c r="B12" s="157"/>
      <c r="C12" s="221"/>
      <c r="E12" s="220"/>
      <c r="F12" s="220"/>
    </row>
    <row r="13" spans="1:6" ht="15" customHeight="1">
      <c r="A13" s="152" t="s">
        <v>1139</v>
      </c>
      <c r="B13" s="157"/>
      <c r="C13" s="221"/>
      <c r="D13" s="162"/>
      <c r="E13" s="220"/>
      <c r="F13" s="220"/>
    </row>
    <row r="14" spans="1:6" ht="9.75" customHeight="1">
      <c r="A14" s="152"/>
      <c r="B14" s="157"/>
      <c r="C14" s="221"/>
      <c r="D14" s="220"/>
      <c r="E14" s="220"/>
      <c r="F14" s="220"/>
    </row>
    <row r="15" ht="15.75">
      <c r="A15" s="152" t="s">
        <v>1138</v>
      </c>
    </row>
    <row r="16" ht="91.5" customHeight="1">
      <c r="A16" s="152"/>
    </row>
  </sheetData>
  <sheetProtection selectLockedCells="1"/>
  <mergeCells count="3">
    <mergeCell ref="D6:F6"/>
    <mergeCell ref="A10:H10"/>
    <mergeCell ref="A11:H11"/>
  </mergeCells>
  <dataValidations count="2">
    <dataValidation type="list" allowBlank="1" showInputMessage="1" showErrorMessage="1" sqref="D13">
      <formula1>yes_no</formula1>
    </dataValidation>
    <dataValidation type="list" allowBlank="1" showInputMessage="1" showErrorMessage="1" sqref="C12:C14 D14 D9 C6:D7">
      <formula1>Districts</formula1>
    </dataValidation>
  </dataValidations>
  <printOptions/>
  <pageMargins left="0.7" right="0.7" top="0.75" bottom="0.75" header="0.3" footer="0.3"/>
  <pageSetup horizontalDpi="600" verticalDpi="600" orientation="portrait" scale="85" r:id="rId2"/>
  <headerFooter>
    <oddFooter>&amp;L&amp;F&amp;R&amp;A</oddFooter>
  </headerFooter>
  <colBreaks count="2" manualBreakCount="2">
    <brk id="18" min="5" max="67" man="1"/>
    <brk id="30" min="5" max="67" man="1"/>
  </colBreaks>
  <drawing r:id="rId1"/>
</worksheet>
</file>

<file path=xl/worksheets/sheet10.xml><?xml version="1.0" encoding="utf-8"?>
<worksheet xmlns="http://schemas.openxmlformats.org/spreadsheetml/2006/main" xmlns:r="http://schemas.openxmlformats.org/officeDocument/2006/relationships">
  <dimension ref="A1:CS174"/>
  <sheetViews>
    <sheetView view="pageBreakPreview" zoomScale="60" zoomScalePageLayoutView="0" workbookViewId="0" topLeftCell="AK1">
      <selection activeCell="AO18" sqref="AO18"/>
    </sheetView>
  </sheetViews>
  <sheetFormatPr defaultColWidth="9.140625" defaultRowHeight="15"/>
  <cols>
    <col min="1" max="1" width="20.140625" style="0" customWidth="1"/>
    <col min="2" max="2" width="38.57421875" style="0" customWidth="1"/>
    <col min="3" max="3" width="41.00390625" style="0" customWidth="1"/>
    <col min="4" max="4" width="49.28125" style="0" customWidth="1"/>
    <col min="5" max="5" width="27.7109375" style="0" customWidth="1"/>
    <col min="6" max="6" width="25.28125" style="0" customWidth="1"/>
    <col min="7" max="7" width="34.421875" style="0" customWidth="1"/>
    <col min="8" max="8" width="27.8515625" style="0" customWidth="1"/>
    <col min="9" max="9" width="27.7109375" style="0" customWidth="1"/>
    <col min="10" max="10" width="36.421875" style="0" customWidth="1"/>
    <col min="11" max="11" width="27.421875" style="0" customWidth="1"/>
    <col min="12" max="12" width="36.7109375" style="0" customWidth="1"/>
    <col min="13" max="13" width="30.57421875" style="0" customWidth="1"/>
    <col min="14" max="14" width="28.00390625" style="0" customWidth="1"/>
    <col min="15" max="15" width="27.140625" style="0" customWidth="1"/>
    <col min="16" max="16" width="26.421875" style="0" customWidth="1"/>
    <col min="17" max="17" width="26.7109375" style="0" customWidth="1"/>
    <col min="18" max="18" width="22.7109375" style="0" customWidth="1"/>
    <col min="19" max="19" width="34.421875" style="0" customWidth="1"/>
    <col min="20" max="20" width="27.140625" style="0" customWidth="1"/>
    <col min="21" max="21" width="22.28125" style="0" customWidth="1"/>
    <col min="22" max="22" width="22.57421875" style="0" customWidth="1"/>
    <col min="23" max="23" width="25.00390625" style="0" customWidth="1"/>
    <col min="24" max="24" width="21.8515625" style="0" customWidth="1"/>
    <col min="25" max="25" width="21.00390625" style="0" customWidth="1"/>
    <col min="26" max="26" width="23.8515625" style="0" customWidth="1"/>
    <col min="27" max="27" width="26.421875" style="0" customWidth="1"/>
    <col min="28" max="28" width="27.8515625" style="0" customWidth="1"/>
    <col min="29" max="29" width="36.7109375" style="0" customWidth="1"/>
    <col min="30" max="30" width="26.00390625" style="0" customWidth="1"/>
    <col min="31" max="31" width="30.28125" style="0" customWidth="1"/>
    <col min="32" max="32" width="30.7109375" style="0" customWidth="1"/>
    <col min="33" max="33" width="24.57421875" style="0" customWidth="1"/>
    <col min="34" max="34" width="31.28125" style="0" customWidth="1"/>
    <col min="35" max="35" width="35.140625" style="0" customWidth="1"/>
    <col min="36" max="36" width="36.00390625" style="0" customWidth="1"/>
    <col min="37" max="37" width="25.7109375" style="0" customWidth="1"/>
    <col min="38" max="38" width="23.00390625" style="0" customWidth="1"/>
    <col min="39" max="39" width="25.8515625" style="0" customWidth="1"/>
    <col min="40" max="40" width="26.8515625" style="0" customWidth="1"/>
    <col min="41" max="41" width="36.421875" style="0" customWidth="1"/>
    <col min="42" max="42" width="28.8515625" style="0" customWidth="1"/>
    <col min="43" max="43" width="23.28125" style="0" customWidth="1"/>
    <col min="44" max="45" width="27.421875" style="0" customWidth="1"/>
    <col min="46" max="46" width="38.421875" style="0" customWidth="1"/>
    <col min="47" max="47" width="33.28125" style="0" customWidth="1"/>
    <col min="48" max="49" width="35.421875" style="0" customWidth="1"/>
    <col min="50" max="50" width="24.7109375" style="0" customWidth="1"/>
    <col min="51" max="51" width="28.8515625" style="0" customWidth="1"/>
    <col min="52" max="52" width="35.140625" style="0" customWidth="1"/>
    <col min="53" max="53" width="27.28125" style="0" customWidth="1"/>
    <col min="54" max="54" width="35.140625" style="0" customWidth="1"/>
    <col min="55" max="55" width="32.7109375" style="0" customWidth="1"/>
    <col min="56" max="56" width="30.00390625" style="0" customWidth="1"/>
    <col min="57" max="58" width="24.28125" style="0" customWidth="1"/>
    <col min="59" max="59" width="34.7109375" style="0" customWidth="1"/>
    <col min="60" max="60" width="28.7109375" style="0" customWidth="1"/>
    <col min="61" max="61" width="30.140625" style="0" customWidth="1"/>
    <col min="62" max="62" width="26.57421875" style="0" customWidth="1"/>
    <col min="63" max="63" width="20.28125" style="0" customWidth="1"/>
    <col min="64" max="64" width="28.28125" style="0" customWidth="1"/>
    <col min="65" max="65" width="29.8515625" style="0" customWidth="1"/>
    <col min="66" max="66" width="37.00390625" style="0" customWidth="1"/>
    <col min="67" max="67" width="32.7109375" style="0" customWidth="1"/>
    <col min="68" max="68" width="28.7109375" style="0" customWidth="1"/>
    <col min="69" max="69" width="30.140625" style="0" customWidth="1"/>
    <col min="70" max="70" width="26.57421875" style="0" customWidth="1"/>
    <col min="71" max="71" width="35.421875" style="0" customWidth="1"/>
    <col min="72" max="72" width="29.421875" style="0" customWidth="1"/>
    <col min="73" max="73" width="26.00390625" style="0" customWidth="1"/>
    <col min="74" max="74" width="33.421875" style="0" customWidth="1"/>
    <col min="75" max="75" width="24.7109375" style="0" customWidth="1"/>
    <col min="76" max="76" width="32.140625" style="0" customWidth="1"/>
    <col min="77" max="77" width="55.7109375" style="0" customWidth="1"/>
    <col min="78" max="78" width="33.421875" style="0" customWidth="1"/>
    <col min="79" max="79" width="35.28125" style="0" customWidth="1"/>
    <col min="80" max="80" width="28.421875" style="0" customWidth="1"/>
    <col min="81" max="81" width="32.28125" style="0" customWidth="1"/>
    <col min="82" max="82" width="25.7109375" style="0" customWidth="1"/>
    <col min="83" max="83" width="42.00390625" style="0" customWidth="1"/>
    <col min="84" max="84" width="27.28125" style="0" customWidth="1"/>
    <col min="85" max="85" width="24.00390625" style="0" customWidth="1"/>
    <col min="86" max="86" width="32.57421875" style="0" customWidth="1"/>
    <col min="87" max="87" width="24.8515625" style="0" customWidth="1"/>
    <col min="88" max="88" width="25.57421875" style="0" customWidth="1"/>
    <col min="89" max="89" width="29.00390625" style="0" customWidth="1"/>
    <col min="90" max="90" width="25.8515625" style="0" customWidth="1"/>
    <col min="91" max="91" width="29.421875" style="0" customWidth="1"/>
    <col min="92" max="92" width="21.7109375" style="0" customWidth="1"/>
    <col min="93" max="93" width="22.8515625" style="0" customWidth="1"/>
    <col min="97" max="97" width="13.7109375" style="0" customWidth="1"/>
  </cols>
  <sheetData>
    <row r="1" spans="1:97" ht="22.5" customHeight="1">
      <c r="A1" t="s">
        <v>348</v>
      </c>
      <c r="B1" t="s">
        <v>160</v>
      </c>
      <c r="C1" t="s">
        <v>0</v>
      </c>
      <c r="D1" t="s">
        <v>2</v>
      </c>
      <c r="E1" t="s">
        <v>4</v>
      </c>
      <c r="F1" s="1" t="s">
        <v>6</v>
      </c>
      <c r="G1" s="1" t="s">
        <v>8</v>
      </c>
      <c r="H1" s="1" t="s">
        <v>10</v>
      </c>
      <c r="I1" s="1" t="s">
        <v>12</v>
      </c>
      <c r="J1" s="1" t="s">
        <v>14</v>
      </c>
      <c r="K1" s="1" t="s">
        <v>16</v>
      </c>
      <c r="L1" s="1" t="s">
        <v>18</v>
      </c>
      <c r="M1" s="1" t="s">
        <v>20</v>
      </c>
      <c r="N1" s="1" t="s">
        <v>22</v>
      </c>
      <c r="O1" s="1" t="s">
        <v>24</v>
      </c>
      <c r="P1" s="1" t="s">
        <v>26</v>
      </c>
      <c r="Q1" s="1" t="s">
        <v>28</v>
      </c>
      <c r="R1" s="1" t="s">
        <v>30</v>
      </c>
      <c r="S1" s="1" t="s">
        <v>32</v>
      </c>
      <c r="T1" s="1" t="s">
        <v>34</v>
      </c>
      <c r="U1" s="1" t="s">
        <v>36</v>
      </c>
      <c r="V1" s="1" t="s">
        <v>38</v>
      </c>
      <c r="W1" s="1" t="s">
        <v>40</v>
      </c>
      <c r="X1" s="10" t="s">
        <v>42</v>
      </c>
      <c r="Y1" s="1" t="s">
        <v>44</v>
      </c>
      <c r="Z1" s="1" t="s">
        <v>46</v>
      </c>
      <c r="AA1" s="1" t="s">
        <v>48</v>
      </c>
      <c r="AB1" s="1" t="s">
        <v>50</v>
      </c>
      <c r="AC1" s="1" t="s">
        <v>52</v>
      </c>
      <c r="AD1" s="1" t="s">
        <v>54</v>
      </c>
      <c r="AE1" s="1" t="s">
        <v>56</v>
      </c>
      <c r="AF1" s="1" t="s">
        <v>58</v>
      </c>
      <c r="AG1" s="1" t="s">
        <v>60</v>
      </c>
      <c r="AH1" s="1" t="s">
        <v>656</v>
      </c>
      <c r="AI1" s="1" t="s">
        <v>63</v>
      </c>
      <c r="AJ1" s="1" t="s">
        <v>65</v>
      </c>
      <c r="AK1" s="1" t="s">
        <v>67</v>
      </c>
      <c r="AL1" s="1" t="s">
        <v>69</v>
      </c>
      <c r="AM1" s="1" t="s">
        <v>71</v>
      </c>
      <c r="AN1" s="1" t="s">
        <v>73</v>
      </c>
      <c r="AO1" s="1" t="s">
        <v>75</v>
      </c>
      <c r="AP1" s="1" t="s">
        <v>77</v>
      </c>
      <c r="AQ1" s="1" t="s">
        <v>79</v>
      </c>
      <c r="AR1" s="1" t="s">
        <v>81</v>
      </c>
      <c r="AS1" s="1" t="s">
        <v>657</v>
      </c>
      <c r="AT1" s="1" t="s">
        <v>658</v>
      </c>
      <c r="AU1" s="10" t="s">
        <v>659</v>
      </c>
      <c r="AV1" s="226" t="s">
        <v>660</v>
      </c>
      <c r="AW1" s="1" t="s">
        <v>661</v>
      </c>
      <c r="AX1" s="1" t="s">
        <v>88</v>
      </c>
      <c r="AY1" s="1" t="s">
        <v>90</v>
      </c>
      <c r="AZ1" s="1" t="s">
        <v>662</v>
      </c>
      <c r="BA1" s="1" t="s">
        <v>663</v>
      </c>
      <c r="BB1" s="1" t="s">
        <v>94</v>
      </c>
      <c r="BC1" s="1" t="s">
        <v>96</v>
      </c>
      <c r="BD1" s="1" t="s">
        <v>98</v>
      </c>
      <c r="BE1" s="1" t="s">
        <v>100</v>
      </c>
      <c r="BF1" s="10" t="s">
        <v>102</v>
      </c>
      <c r="BG1" s="1" t="s">
        <v>664</v>
      </c>
      <c r="BH1" s="1" t="s">
        <v>105</v>
      </c>
      <c r="BI1" s="1" t="s">
        <v>979</v>
      </c>
      <c r="BJ1" s="1" t="s">
        <v>108</v>
      </c>
      <c r="BK1" s="1" t="s">
        <v>110</v>
      </c>
      <c r="BL1" s="1" t="s">
        <v>112</v>
      </c>
      <c r="BM1" s="1" t="s">
        <v>114</v>
      </c>
      <c r="BN1" s="1" t="s">
        <v>116</v>
      </c>
      <c r="BO1" s="1" t="s">
        <v>118</v>
      </c>
      <c r="BP1" s="1" t="s">
        <v>120</v>
      </c>
      <c r="BQ1" s="1" t="s">
        <v>122</v>
      </c>
      <c r="BR1" s="1" t="s">
        <v>124</v>
      </c>
      <c r="BS1" s="1" t="s">
        <v>126</v>
      </c>
      <c r="BT1" s="1" t="s">
        <v>665</v>
      </c>
      <c r="BU1" s="1" t="s">
        <v>129</v>
      </c>
      <c r="BV1" s="1" t="s">
        <v>131</v>
      </c>
      <c r="BW1" s="1" t="s">
        <v>133</v>
      </c>
      <c r="BX1" s="1" t="s">
        <v>666</v>
      </c>
      <c r="BY1" s="238" t="s">
        <v>667</v>
      </c>
      <c r="BZ1" s="1" t="s">
        <v>668</v>
      </c>
      <c r="CA1" s="1" t="s">
        <v>138</v>
      </c>
      <c r="CB1" s="1" t="s">
        <v>140</v>
      </c>
      <c r="CC1" s="1" t="s">
        <v>142</v>
      </c>
      <c r="CD1" s="1" t="s">
        <v>144</v>
      </c>
      <c r="CE1" s="1" t="s">
        <v>146</v>
      </c>
      <c r="CF1" s="1" t="s">
        <v>148</v>
      </c>
      <c r="CG1" s="1" t="s">
        <v>669</v>
      </c>
      <c r="CH1" s="1" t="s">
        <v>150</v>
      </c>
      <c r="CI1" s="1" t="s">
        <v>152</v>
      </c>
      <c r="CJ1" s="1" t="s">
        <v>154</v>
      </c>
      <c r="CK1" s="1" t="s">
        <v>670</v>
      </c>
      <c r="CL1" s="1" t="s">
        <v>671</v>
      </c>
      <c r="CM1" s="1" t="s">
        <v>158</v>
      </c>
      <c r="CO1" t="s">
        <v>997</v>
      </c>
      <c r="CP1" t="s">
        <v>998</v>
      </c>
      <c r="CQ1" t="s">
        <v>1106</v>
      </c>
      <c r="CR1" t="s">
        <v>1107</v>
      </c>
      <c r="CS1" t="s">
        <v>1208</v>
      </c>
    </row>
    <row r="2" spans="1:97" ht="15" customHeight="1">
      <c r="A2" s="32" t="s">
        <v>1</v>
      </c>
      <c r="B2" s="8" t="s">
        <v>0</v>
      </c>
      <c r="C2" s="2" t="s">
        <v>332</v>
      </c>
      <c r="D2" s="2" t="s">
        <v>1002</v>
      </c>
      <c r="E2" s="5" t="s">
        <v>349</v>
      </c>
      <c r="F2" s="6" t="s">
        <v>352</v>
      </c>
      <c r="G2" s="6" t="s">
        <v>362</v>
      </c>
      <c r="H2" s="6" t="s">
        <v>369</v>
      </c>
      <c r="I2" s="6" t="s">
        <v>380</v>
      </c>
      <c r="J2" s="6" t="s">
        <v>391</v>
      </c>
      <c r="K2" s="6" t="s">
        <v>399</v>
      </c>
      <c r="L2" s="6" t="s">
        <v>402</v>
      </c>
      <c r="M2" s="6" t="s">
        <v>416</v>
      </c>
      <c r="N2" s="6" t="s">
        <v>419</v>
      </c>
      <c r="O2" s="6" t="s">
        <v>437</v>
      </c>
      <c r="P2" s="6" t="s">
        <v>442</v>
      </c>
      <c r="Q2" s="6" t="s">
        <v>448</v>
      </c>
      <c r="R2" s="6" t="s">
        <v>452</v>
      </c>
      <c r="S2" s="6" t="s">
        <v>455</v>
      </c>
      <c r="T2" s="6" t="s">
        <v>473</v>
      </c>
      <c r="U2" s="6" t="s">
        <v>479</v>
      </c>
      <c r="V2" s="6" t="s">
        <v>481</v>
      </c>
      <c r="W2" s="6" t="s">
        <v>484</v>
      </c>
      <c r="X2" s="9" t="s">
        <v>653</v>
      </c>
      <c r="Y2" s="6" t="s">
        <v>495</v>
      </c>
      <c r="Z2" s="6" t="s">
        <v>498</v>
      </c>
      <c r="AA2" s="6" t="s">
        <v>500</v>
      </c>
      <c r="AB2" s="6" t="s">
        <v>503</v>
      </c>
      <c r="AC2" s="6" t="s">
        <v>505</v>
      </c>
      <c r="AD2" s="6" t="s">
        <v>520</v>
      </c>
      <c r="AE2" s="6" t="s">
        <v>526</v>
      </c>
      <c r="AF2" s="6" t="s">
        <v>529</v>
      </c>
      <c r="AG2" s="6" t="s">
        <v>547</v>
      </c>
      <c r="AH2" s="6" t="s">
        <v>550</v>
      </c>
      <c r="AI2" s="228" t="s">
        <v>1199</v>
      </c>
      <c r="AJ2" s="6" t="s">
        <v>574</v>
      </c>
      <c r="AK2" s="6" t="s">
        <v>610</v>
      </c>
      <c r="AL2" s="6" t="s">
        <v>613</v>
      </c>
      <c r="AM2" s="6" t="s">
        <v>624</v>
      </c>
      <c r="AN2" s="6" t="s">
        <v>627</v>
      </c>
      <c r="AO2" s="228" t="s">
        <v>1211</v>
      </c>
      <c r="AP2" s="6" t="s">
        <v>635</v>
      </c>
      <c r="AQ2" s="6" t="s">
        <v>637</v>
      </c>
      <c r="AR2" s="6" t="s">
        <v>640</v>
      </c>
      <c r="AS2" s="6" t="s">
        <v>643</v>
      </c>
      <c r="AT2" s="6" t="s">
        <v>648</v>
      </c>
      <c r="AU2" s="9" t="s">
        <v>673</v>
      </c>
      <c r="AV2" s="227" t="s">
        <v>676</v>
      </c>
      <c r="AW2" s="6" t="s">
        <v>712</v>
      </c>
      <c r="AX2" s="6" t="s">
        <v>720</v>
      </c>
      <c r="AY2" s="6" t="s">
        <v>723</v>
      </c>
      <c r="AZ2" s="6" t="s">
        <v>728</v>
      </c>
      <c r="BA2" s="6" t="s">
        <v>738</v>
      </c>
      <c r="BB2" s="6" t="s">
        <v>757</v>
      </c>
      <c r="BC2" s="6" t="s">
        <v>758</v>
      </c>
      <c r="BD2" s="6" t="s">
        <v>767</v>
      </c>
      <c r="BE2" s="6" t="s">
        <v>770</v>
      </c>
      <c r="BF2" s="9" t="s">
        <v>796</v>
      </c>
      <c r="BG2" s="6" t="s">
        <v>773</v>
      </c>
      <c r="BH2" s="6" t="s">
        <v>777</v>
      </c>
      <c r="BI2" s="6" t="s">
        <v>781</v>
      </c>
      <c r="BJ2" s="6" t="s">
        <v>789</v>
      </c>
      <c r="BK2" s="6" t="s">
        <v>791</v>
      </c>
      <c r="BL2" s="6" t="s">
        <v>797</v>
      </c>
      <c r="BM2" s="6" t="s">
        <v>800</v>
      </c>
      <c r="BN2" s="6" t="s">
        <v>807</v>
      </c>
      <c r="BO2" s="6" t="s">
        <v>808</v>
      </c>
      <c r="BP2" s="6" t="s">
        <v>976</v>
      </c>
      <c r="BQ2" s="6" t="s">
        <v>813</v>
      </c>
      <c r="BR2" s="5" t="s">
        <v>820</v>
      </c>
      <c r="BS2" s="5" t="s">
        <v>825</v>
      </c>
      <c r="BT2" s="5" t="s">
        <v>828</v>
      </c>
      <c r="BU2" s="11" t="s">
        <v>847</v>
      </c>
      <c r="BV2" s="5" t="s">
        <v>867</v>
      </c>
      <c r="BW2" s="5" t="s">
        <v>870</v>
      </c>
      <c r="BX2" s="5" t="s">
        <v>869</v>
      </c>
      <c r="BY2" s="236" t="s">
        <v>875</v>
      </c>
      <c r="BZ2" s="5" t="s">
        <v>903</v>
      </c>
      <c r="CA2" s="5" t="s">
        <v>908</v>
      </c>
      <c r="CB2" s="5" t="s">
        <v>918</v>
      </c>
      <c r="CC2" s="5" t="s">
        <v>925</v>
      </c>
      <c r="CD2" s="5" t="s">
        <v>934</v>
      </c>
      <c r="CE2" s="5" t="s">
        <v>944</v>
      </c>
      <c r="CF2" s="5" t="s">
        <v>947</v>
      </c>
      <c r="CG2" s="5" t="s">
        <v>929</v>
      </c>
      <c r="CH2" s="5" t="s">
        <v>950</v>
      </c>
      <c r="CI2" s="5" t="s">
        <v>955</v>
      </c>
      <c r="CJ2" s="5" t="s">
        <v>953</v>
      </c>
      <c r="CK2" s="5" t="s">
        <v>959</v>
      </c>
      <c r="CL2" s="5" t="s">
        <v>961</v>
      </c>
      <c r="CM2" s="5" t="s">
        <v>971</v>
      </c>
      <c r="CO2" s="35" t="s">
        <v>1001</v>
      </c>
      <c r="CP2" s="26" t="s">
        <v>994</v>
      </c>
      <c r="CQ2" t="s">
        <v>1024</v>
      </c>
      <c r="CR2" t="s">
        <v>1108</v>
      </c>
      <c r="CS2" t="s">
        <v>1024</v>
      </c>
    </row>
    <row r="3" spans="1:97" ht="15" customHeight="1">
      <c r="A3" s="32" t="s">
        <v>3</v>
      </c>
      <c r="B3" s="8" t="s">
        <v>2</v>
      </c>
      <c r="C3" s="2" t="s">
        <v>333</v>
      </c>
      <c r="D3" s="2" t="s">
        <v>213</v>
      </c>
      <c r="E3" s="5" t="s">
        <v>350</v>
      </c>
      <c r="F3" s="6" t="s">
        <v>353</v>
      </c>
      <c r="G3" s="6" t="s">
        <v>363</v>
      </c>
      <c r="H3" s="6" t="s">
        <v>370</v>
      </c>
      <c r="I3" s="6" t="s">
        <v>381</v>
      </c>
      <c r="J3" s="6" t="s">
        <v>392</v>
      </c>
      <c r="K3" s="6" t="s">
        <v>400</v>
      </c>
      <c r="L3" s="6" t="s">
        <v>403</v>
      </c>
      <c r="M3" s="6" t="s">
        <v>417</v>
      </c>
      <c r="N3" s="6" t="s">
        <v>420</v>
      </c>
      <c r="O3" s="6" t="s">
        <v>438</v>
      </c>
      <c r="P3" s="6" t="s">
        <v>443</v>
      </c>
      <c r="Q3" s="6" t="s">
        <v>449</v>
      </c>
      <c r="R3" s="6" t="s">
        <v>453</v>
      </c>
      <c r="S3" s="6" t="s">
        <v>456</v>
      </c>
      <c r="T3" s="6" t="s">
        <v>474</v>
      </c>
      <c r="U3" s="6" t="s">
        <v>480</v>
      </c>
      <c r="V3" s="6" t="s">
        <v>482</v>
      </c>
      <c r="W3" s="6" t="s">
        <v>485</v>
      </c>
      <c r="X3" s="9" t="s">
        <v>654</v>
      </c>
      <c r="Y3" s="6" t="s">
        <v>496</v>
      </c>
      <c r="Z3" s="6" t="s">
        <v>499</v>
      </c>
      <c r="AA3" s="6" t="s">
        <v>501</v>
      </c>
      <c r="AB3" s="6" t="s">
        <v>504</v>
      </c>
      <c r="AC3" s="6" t="s">
        <v>506</v>
      </c>
      <c r="AD3" s="6" t="s">
        <v>521</v>
      </c>
      <c r="AE3" s="6" t="s">
        <v>527</v>
      </c>
      <c r="AF3" s="6" t="s">
        <v>530</v>
      </c>
      <c r="AG3" s="6" t="s">
        <v>548</v>
      </c>
      <c r="AH3" s="6" t="s">
        <v>551</v>
      </c>
      <c r="AI3" s="6" t="s">
        <v>553</v>
      </c>
      <c r="AJ3" s="6" t="s">
        <v>575</v>
      </c>
      <c r="AK3" s="6" t="s">
        <v>612</v>
      </c>
      <c r="AL3" s="6" t="s">
        <v>614</v>
      </c>
      <c r="AM3" s="6" t="s">
        <v>625</v>
      </c>
      <c r="AN3" s="6" t="s">
        <v>628</v>
      </c>
      <c r="AO3" s="6" t="s">
        <v>632</v>
      </c>
      <c r="AP3" s="6" t="s">
        <v>636</v>
      </c>
      <c r="AQ3" s="6" t="s">
        <v>638</v>
      </c>
      <c r="AR3" s="6" t="s">
        <v>641</v>
      </c>
      <c r="AS3" s="6" t="s">
        <v>644</v>
      </c>
      <c r="AT3" s="6" t="s">
        <v>649</v>
      </c>
      <c r="AU3" s="9" t="s">
        <v>674</v>
      </c>
      <c r="AV3" s="227" t="s">
        <v>677</v>
      </c>
      <c r="AW3" s="6" t="s">
        <v>713</v>
      </c>
      <c r="AX3" s="6" t="s">
        <v>721</v>
      </c>
      <c r="AY3" s="6" t="s">
        <v>724</v>
      </c>
      <c r="AZ3" s="6" t="s">
        <v>729</v>
      </c>
      <c r="BA3" s="6" t="s">
        <v>739</v>
      </c>
      <c r="BB3" s="6" t="s">
        <v>756</v>
      </c>
      <c r="BC3" s="6" t="s">
        <v>759</v>
      </c>
      <c r="BD3" s="6" t="s">
        <v>768</v>
      </c>
      <c r="BE3" s="6" t="s">
        <v>771</v>
      </c>
      <c r="BF3" s="9" t="s">
        <v>794</v>
      </c>
      <c r="BG3" s="6" t="s">
        <v>774</v>
      </c>
      <c r="BH3" s="6" t="s">
        <v>778</v>
      </c>
      <c r="BI3" s="6" t="s">
        <v>782</v>
      </c>
      <c r="BJ3" s="6" t="s">
        <v>790</v>
      </c>
      <c r="BK3" s="6" t="s">
        <v>792</v>
      </c>
      <c r="BL3" s="6" t="s">
        <v>798</v>
      </c>
      <c r="BM3" s="6" t="s">
        <v>801</v>
      </c>
      <c r="BN3" s="6" t="s">
        <v>806</v>
      </c>
      <c r="BO3" s="6" t="s">
        <v>809</v>
      </c>
      <c r="BP3" s="6" t="s">
        <v>977</v>
      </c>
      <c r="BQ3" s="6" t="s">
        <v>814</v>
      </c>
      <c r="BR3" s="5" t="s">
        <v>821</v>
      </c>
      <c r="BS3" s="5" t="s">
        <v>826</v>
      </c>
      <c r="BT3" s="5" t="s">
        <v>829</v>
      </c>
      <c r="BU3" s="11" t="s">
        <v>848</v>
      </c>
      <c r="BV3" s="5" t="s">
        <v>868</v>
      </c>
      <c r="BW3" s="5" t="s">
        <v>871</v>
      </c>
      <c r="BX3" s="5" t="s">
        <v>1188</v>
      </c>
      <c r="BY3" s="236" t="s">
        <v>876</v>
      </c>
      <c r="BZ3" s="5" t="s">
        <v>904</v>
      </c>
      <c r="CA3" s="5" t="s">
        <v>909</v>
      </c>
      <c r="CB3" s="5" t="s">
        <v>919</v>
      </c>
      <c r="CC3" s="5" t="s">
        <v>926</v>
      </c>
      <c r="CD3" s="5" t="s">
        <v>935</v>
      </c>
      <c r="CE3" s="5" t="s">
        <v>945</v>
      </c>
      <c r="CF3" s="5" t="s">
        <v>948</v>
      </c>
      <c r="CG3" s="5" t="s">
        <v>930</v>
      </c>
      <c r="CH3" s="5" t="s">
        <v>951</v>
      </c>
      <c r="CI3" s="5" t="s">
        <v>956</v>
      </c>
      <c r="CJ3" s="5" t="s">
        <v>954</v>
      </c>
      <c r="CK3" s="5" t="s">
        <v>960</v>
      </c>
      <c r="CL3" s="5" t="s">
        <v>962</v>
      </c>
      <c r="CM3" s="5" t="s">
        <v>972</v>
      </c>
      <c r="CO3" s="24" t="s">
        <v>984</v>
      </c>
      <c r="CP3" s="27" t="s">
        <v>995</v>
      </c>
      <c r="CQ3" t="s">
        <v>1031</v>
      </c>
      <c r="CR3" t="s">
        <v>1109</v>
      </c>
      <c r="CS3" t="s">
        <v>1031</v>
      </c>
    </row>
    <row r="4" spans="1:97" ht="15" customHeight="1">
      <c r="A4" s="32" t="s">
        <v>5</v>
      </c>
      <c r="B4" s="1" t="s">
        <v>4</v>
      </c>
      <c r="C4" s="2" t="s">
        <v>334</v>
      </c>
      <c r="D4" s="2" t="s">
        <v>301</v>
      </c>
      <c r="E4" s="5" t="s">
        <v>351</v>
      </c>
      <c r="F4" s="6" t="s">
        <v>354</v>
      </c>
      <c r="G4" s="6" t="s">
        <v>364</v>
      </c>
      <c r="H4" s="6" t="s">
        <v>371</v>
      </c>
      <c r="I4" s="6" t="s">
        <v>382</v>
      </c>
      <c r="J4" s="6" t="s">
        <v>393</v>
      </c>
      <c r="K4" s="6" t="s">
        <v>401</v>
      </c>
      <c r="L4" s="6" t="s">
        <v>404</v>
      </c>
      <c r="M4" s="6" t="s">
        <v>418</v>
      </c>
      <c r="N4" s="6" t="s">
        <v>421</v>
      </c>
      <c r="O4" s="6" t="s">
        <v>439</v>
      </c>
      <c r="P4" s="6" t="s">
        <v>444</v>
      </c>
      <c r="Q4" s="6" t="s">
        <v>450</v>
      </c>
      <c r="R4" s="6" t="s">
        <v>454</v>
      </c>
      <c r="S4" s="6" t="s">
        <v>457</v>
      </c>
      <c r="T4" s="6" t="s">
        <v>475</v>
      </c>
      <c r="V4" s="6" t="s">
        <v>483</v>
      </c>
      <c r="W4" s="6" t="s">
        <v>486</v>
      </c>
      <c r="Y4" s="6" t="s">
        <v>497</v>
      </c>
      <c r="AA4" s="6" t="s">
        <v>502</v>
      </c>
      <c r="AC4" s="6" t="s">
        <v>507</v>
      </c>
      <c r="AD4" s="6" t="s">
        <v>522</v>
      </c>
      <c r="AE4" s="6" t="s">
        <v>528</v>
      </c>
      <c r="AF4" s="6" t="s">
        <v>531</v>
      </c>
      <c r="AG4" s="6" t="s">
        <v>549</v>
      </c>
      <c r="AH4" s="6" t="s">
        <v>552</v>
      </c>
      <c r="AI4" s="6" t="s">
        <v>554</v>
      </c>
      <c r="AJ4" s="6" t="s">
        <v>592</v>
      </c>
      <c r="AK4" s="6" t="s">
        <v>611</v>
      </c>
      <c r="AL4" s="6" t="s">
        <v>615</v>
      </c>
      <c r="AM4" s="6" t="s">
        <v>626</v>
      </c>
      <c r="AN4" s="6" t="s">
        <v>629</v>
      </c>
      <c r="AO4" s="6" t="s">
        <v>633</v>
      </c>
      <c r="AQ4" s="6" t="s">
        <v>639</v>
      </c>
      <c r="AR4" s="6" t="s">
        <v>642</v>
      </c>
      <c r="AS4" s="6" t="s">
        <v>645</v>
      </c>
      <c r="AT4" s="6" t="s">
        <v>650</v>
      </c>
      <c r="AU4" s="9" t="s">
        <v>675</v>
      </c>
      <c r="AV4" s="227" t="s">
        <v>678</v>
      </c>
      <c r="AW4" s="6" t="s">
        <v>714</v>
      </c>
      <c r="AX4" s="6" t="s">
        <v>722</v>
      </c>
      <c r="AY4" s="6" t="s">
        <v>725</v>
      </c>
      <c r="AZ4" s="6" t="s">
        <v>730</v>
      </c>
      <c r="BA4" s="6" t="s">
        <v>740</v>
      </c>
      <c r="BB4" s="6" t="s">
        <v>755</v>
      </c>
      <c r="BC4" s="6" t="s">
        <v>760</v>
      </c>
      <c r="BD4" s="6" t="s">
        <v>769</v>
      </c>
      <c r="BE4" s="6" t="s">
        <v>772</v>
      </c>
      <c r="BF4" s="9" t="s">
        <v>795</v>
      </c>
      <c r="BG4" s="6" t="s">
        <v>775</v>
      </c>
      <c r="BH4" s="6" t="s">
        <v>779</v>
      </c>
      <c r="BI4" s="6" t="s">
        <v>783</v>
      </c>
      <c r="BK4" s="6" t="s">
        <v>793</v>
      </c>
      <c r="BL4" s="6" t="s">
        <v>799</v>
      </c>
      <c r="BM4" s="6" t="s">
        <v>802</v>
      </c>
      <c r="BN4" s="6" t="s">
        <v>805</v>
      </c>
      <c r="BO4" s="228" t="s">
        <v>1186</v>
      </c>
      <c r="BP4" s="6" t="s">
        <v>978</v>
      </c>
      <c r="BQ4" s="6" t="s">
        <v>815</v>
      </c>
      <c r="BR4" s="5" t="s">
        <v>822</v>
      </c>
      <c r="BS4" s="5" t="s">
        <v>827</v>
      </c>
      <c r="BT4" s="5" t="s">
        <v>830</v>
      </c>
      <c r="BU4" s="11" t="s">
        <v>849</v>
      </c>
      <c r="BV4" s="5"/>
      <c r="BW4" s="5" t="s">
        <v>872</v>
      </c>
      <c r="BX4" s="5" t="s">
        <v>1189</v>
      </c>
      <c r="BY4" s="236" t="s">
        <v>877</v>
      </c>
      <c r="BZ4" s="5" t="s">
        <v>905</v>
      </c>
      <c r="CA4" s="5" t="s">
        <v>910</v>
      </c>
      <c r="CB4" s="5" t="s">
        <v>920</v>
      </c>
      <c r="CC4" s="5" t="s">
        <v>927</v>
      </c>
      <c r="CD4" s="5" t="s">
        <v>936</v>
      </c>
      <c r="CE4" s="5" t="s">
        <v>946</v>
      </c>
      <c r="CF4" s="5" t="s">
        <v>949</v>
      </c>
      <c r="CG4" s="5" t="s">
        <v>931</v>
      </c>
      <c r="CH4" s="5" t="s">
        <v>952</v>
      </c>
      <c r="CI4" s="5" t="s">
        <v>957</v>
      </c>
      <c r="CL4" s="5" t="s">
        <v>963</v>
      </c>
      <c r="CM4" s="5" t="s">
        <v>973</v>
      </c>
      <c r="CO4" s="24" t="s">
        <v>985</v>
      </c>
      <c r="CP4" s="28" t="s">
        <v>996</v>
      </c>
      <c r="CS4" t="s">
        <v>1207</v>
      </c>
    </row>
    <row r="5" spans="1:93" ht="15" customHeight="1">
      <c r="A5" s="32" t="s">
        <v>7</v>
      </c>
      <c r="B5" s="1" t="s">
        <v>6</v>
      </c>
      <c r="C5" s="2" t="s">
        <v>335</v>
      </c>
      <c r="D5" s="2" t="s">
        <v>331</v>
      </c>
      <c r="E5" s="5"/>
      <c r="F5" s="6" t="s">
        <v>355</v>
      </c>
      <c r="G5" s="6" t="s">
        <v>365</v>
      </c>
      <c r="H5" s="6" t="s">
        <v>372</v>
      </c>
      <c r="I5" s="6" t="s">
        <v>383</v>
      </c>
      <c r="J5" s="6" t="s">
        <v>394</v>
      </c>
      <c r="L5" s="6" t="s">
        <v>405</v>
      </c>
      <c r="N5" s="6" t="s">
        <v>422</v>
      </c>
      <c r="O5" s="6" t="s">
        <v>440</v>
      </c>
      <c r="P5" s="6" t="s">
        <v>445</v>
      </c>
      <c r="Q5" s="6" t="s">
        <v>451</v>
      </c>
      <c r="S5" s="6" t="s">
        <v>458</v>
      </c>
      <c r="T5" s="6" t="s">
        <v>476</v>
      </c>
      <c r="W5" s="6" t="s">
        <v>487</v>
      </c>
      <c r="Z5" s="7"/>
      <c r="AC5" s="6" t="s">
        <v>508</v>
      </c>
      <c r="AD5" s="6" t="s">
        <v>523</v>
      </c>
      <c r="AF5" s="6" t="s">
        <v>532</v>
      </c>
      <c r="AI5" s="6" t="s">
        <v>555</v>
      </c>
      <c r="AJ5" s="6" t="s">
        <v>593</v>
      </c>
      <c r="AL5" s="6" t="s">
        <v>616</v>
      </c>
      <c r="AN5" s="6" t="s">
        <v>630</v>
      </c>
      <c r="AO5" s="228" t="s">
        <v>1214</v>
      </c>
      <c r="AS5" s="6" t="s">
        <v>646</v>
      </c>
      <c r="AT5" s="6" t="s">
        <v>651</v>
      </c>
      <c r="AV5" s="227" t="s">
        <v>679</v>
      </c>
      <c r="AW5" s="6" t="s">
        <v>715</v>
      </c>
      <c r="AY5" s="6" t="s">
        <v>726</v>
      </c>
      <c r="AZ5" s="6" t="s">
        <v>731</v>
      </c>
      <c r="BA5" s="6" t="s">
        <v>741</v>
      </c>
      <c r="BC5" s="6" t="s">
        <v>761</v>
      </c>
      <c r="BG5" s="6" t="s">
        <v>776</v>
      </c>
      <c r="BH5" s="6" t="s">
        <v>780</v>
      </c>
      <c r="BI5" s="6" t="s">
        <v>784</v>
      </c>
      <c r="BL5" s="6"/>
      <c r="BN5" s="6" t="s">
        <v>803</v>
      </c>
      <c r="BO5" s="6" t="s">
        <v>810</v>
      </c>
      <c r="BQ5" s="6" t="s">
        <v>816</v>
      </c>
      <c r="BR5" s="5" t="s">
        <v>823</v>
      </c>
      <c r="BT5" s="5" t="s">
        <v>831</v>
      </c>
      <c r="BU5" s="11" t="s">
        <v>850</v>
      </c>
      <c r="BW5" s="5" t="s">
        <v>873</v>
      </c>
      <c r="BY5" s="236" t="s">
        <v>878</v>
      </c>
      <c r="BZ5" s="5" t="s">
        <v>906</v>
      </c>
      <c r="CA5" s="5" t="s">
        <v>911</v>
      </c>
      <c r="CB5" s="5" t="s">
        <v>921</v>
      </c>
      <c r="CC5" s="5" t="s">
        <v>928</v>
      </c>
      <c r="CD5" s="5" t="s">
        <v>937</v>
      </c>
      <c r="CE5" s="5"/>
      <c r="CF5" s="5"/>
      <c r="CG5" s="5" t="s">
        <v>932</v>
      </c>
      <c r="CI5" s="5" t="s">
        <v>958</v>
      </c>
      <c r="CL5" s="5" t="s">
        <v>964</v>
      </c>
      <c r="CM5" s="5" t="s">
        <v>974</v>
      </c>
      <c r="CO5" s="25" t="s">
        <v>986</v>
      </c>
    </row>
    <row r="6" spans="1:93" ht="15" customHeight="1">
      <c r="A6" s="32" t="s">
        <v>9</v>
      </c>
      <c r="B6" s="1" t="s">
        <v>8</v>
      </c>
      <c r="C6" s="2" t="s">
        <v>336</v>
      </c>
      <c r="D6" s="2" t="s">
        <v>245</v>
      </c>
      <c r="F6" s="6" t="s">
        <v>356</v>
      </c>
      <c r="G6" s="6" t="s">
        <v>366</v>
      </c>
      <c r="H6" s="6" t="s">
        <v>373</v>
      </c>
      <c r="I6" s="6" t="s">
        <v>384</v>
      </c>
      <c r="J6" s="6" t="s">
        <v>395</v>
      </c>
      <c r="L6" s="6" t="s">
        <v>406</v>
      </c>
      <c r="N6" s="6" t="s">
        <v>423</v>
      </c>
      <c r="O6" s="6" t="s">
        <v>441</v>
      </c>
      <c r="P6" s="6" t="s">
        <v>446</v>
      </c>
      <c r="S6" s="6" t="s">
        <v>459</v>
      </c>
      <c r="T6" s="6" t="s">
        <v>477</v>
      </c>
      <c r="W6" s="6" t="s">
        <v>488</v>
      </c>
      <c r="AC6" s="6" t="s">
        <v>509</v>
      </c>
      <c r="AD6" s="6" t="s">
        <v>524</v>
      </c>
      <c r="AF6" s="6" t="s">
        <v>533</v>
      </c>
      <c r="AI6" s="6" t="s">
        <v>556</v>
      </c>
      <c r="AJ6" s="6" t="s">
        <v>594</v>
      </c>
      <c r="AL6" s="6" t="s">
        <v>617</v>
      </c>
      <c r="AN6" s="6" t="s">
        <v>631</v>
      </c>
      <c r="AO6" s="228" t="s">
        <v>1215</v>
      </c>
      <c r="AS6" s="6" t="s">
        <v>647</v>
      </c>
      <c r="AT6" s="6" t="s">
        <v>652</v>
      </c>
      <c r="AV6" s="227" t="s">
        <v>680</v>
      </c>
      <c r="AW6" s="6" t="s">
        <v>716</v>
      </c>
      <c r="AY6" s="6" t="s">
        <v>727</v>
      </c>
      <c r="AZ6" s="6" t="s">
        <v>732</v>
      </c>
      <c r="BA6" s="6" t="s">
        <v>742</v>
      </c>
      <c r="BC6" s="6" t="s">
        <v>762</v>
      </c>
      <c r="BI6" s="6" t="s">
        <v>785</v>
      </c>
      <c r="BN6" s="6" t="s">
        <v>804</v>
      </c>
      <c r="BO6" s="18" t="s">
        <v>811</v>
      </c>
      <c r="BP6" s="21"/>
      <c r="BQ6" s="19" t="s">
        <v>817</v>
      </c>
      <c r="BR6" s="5" t="s">
        <v>824</v>
      </c>
      <c r="BT6" s="5" t="s">
        <v>832</v>
      </c>
      <c r="BU6" s="11" t="s">
        <v>851</v>
      </c>
      <c r="BW6" s="5" t="s">
        <v>874</v>
      </c>
      <c r="BY6" s="236" t="s">
        <v>879</v>
      </c>
      <c r="BZ6" s="5" t="s">
        <v>907</v>
      </c>
      <c r="CA6" s="5" t="s">
        <v>912</v>
      </c>
      <c r="CB6" s="5" t="s">
        <v>922</v>
      </c>
      <c r="CD6" s="5" t="s">
        <v>938</v>
      </c>
      <c r="CG6" s="5" t="s">
        <v>933</v>
      </c>
      <c r="CI6" s="12"/>
      <c r="CL6" s="5" t="s">
        <v>965</v>
      </c>
      <c r="CM6" s="5" t="s">
        <v>975</v>
      </c>
      <c r="CO6" s="24" t="s">
        <v>987</v>
      </c>
    </row>
    <row r="7" spans="1:93" ht="15" customHeight="1">
      <c r="A7" s="32" t="s">
        <v>11</v>
      </c>
      <c r="B7" s="1" t="s">
        <v>10</v>
      </c>
      <c r="C7" s="2" t="s">
        <v>337</v>
      </c>
      <c r="D7" s="2" t="s">
        <v>233</v>
      </c>
      <c r="E7" s="5"/>
      <c r="F7" s="6" t="s">
        <v>357</v>
      </c>
      <c r="G7" s="6" t="s">
        <v>367</v>
      </c>
      <c r="H7" s="6" t="s">
        <v>374</v>
      </c>
      <c r="I7" s="6" t="s">
        <v>385</v>
      </c>
      <c r="J7" s="6" t="s">
        <v>396</v>
      </c>
      <c r="L7" s="6" t="s">
        <v>407</v>
      </c>
      <c r="N7" s="6" t="s">
        <v>424</v>
      </c>
      <c r="P7" s="6" t="s">
        <v>447</v>
      </c>
      <c r="S7" s="6" t="s">
        <v>460</v>
      </c>
      <c r="T7" s="6" t="s">
        <v>478</v>
      </c>
      <c r="W7" s="6" t="s">
        <v>489</v>
      </c>
      <c r="AC7" s="6" t="s">
        <v>510</v>
      </c>
      <c r="AD7" s="6" t="s">
        <v>525</v>
      </c>
      <c r="AF7" s="6" t="s">
        <v>534</v>
      </c>
      <c r="AI7" s="6" t="s">
        <v>557</v>
      </c>
      <c r="AJ7" s="6" t="s">
        <v>576</v>
      </c>
      <c r="AL7" s="6" t="s">
        <v>618</v>
      </c>
      <c r="AO7" s="228" t="s">
        <v>1210</v>
      </c>
      <c r="AV7" s="227" t="s">
        <v>682</v>
      </c>
      <c r="AW7" s="6" t="s">
        <v>717</v>
      </c>
      <c r="AZ7" s="6" t="s">
        <v>733</v>
      </c>
      <c r="BA7" s="6" t="s">
        <v>743</v>
      </c>
      <c r="BC7" s="6" t="s">
        <v>763</v>
      </c>
      <c r="BI7" s="6" t="s">
        <v>786</v>
      </c>
      <c r="BL7" s="6"/>
      <c r="BO7" s="6" t="s">
        <v>812</v>
      </c>
      <c r="BP7" s="20"/>
      <c r="BQ7" s="6" t="s">
        <v>818</v>
      </c>
      <c r="BT7" s="5" t="s">
        <v>833</v>
      </c>
      <c r="BU7" s="11" t="s">
        <v>852</v>
      </c>
      <c r="BY7" s="236" t="s">
        <v>880</v>
      </c>
      <c r="CA7" s="5" t="s">
        <v>913</v>
      </c>
      <c r="CB7" s="5" t="s">
        <v>923</v>
      </c>
      <c r="CD7" s="5" t="s">
        <v>939</v>
      </c>
      <c r="CI7" s="5"/>
      <c r="CL7" s="5" t="s">
        <v>966</v>
      </c>
      <c r="CO7" s="25" t="s">
        <v>988</v>
      </c>
    </row>
    <row r="8" spans="1:93" ht="15" customHeight="1">
      <c r="A8" s="32" t="s">
        <v>13</v>
      </c>
      <c r="B8" s="1" t="s">
        <v>12</v>
      </c>
      <c r="C8" s="2" t="s">
        <v>338</v>
      </c>
      <c r="D8" s="2" t="s">
        <v>317</v>
      </c>
      <c r="F8" s="6" t="s">
        <v>358</v>
      </c>
      <c r="G8" s="6" t="s">
        <v>368</v>
      </c>
      <c r="H8" s="6" t="s">
        <v>375</v>
      </c>
      <c r="I8" s="6" t="s">
        <v>386</v>
      </c>
      <c r="J8" s="6" t="s">
        <v>397</v>
      </c>
      <c r="L8" s="6" t="s">
        <v>408</v>
      </c>
      <c r="N8" s="6" t="s">
        <v>425</v>
      </c>
      <c r="S8" s="6" t="s">
        <v>461</v>
      </c>
      <c r="W8" s="6" t="s">
        <v>494</v>
      </c>
      <c r="AC8" s="6" t="s">
        <v>511</v>
      </c>
      <c r="AF8" s="6" t="s">
        <v>535</v>
      </c>
      <c r="AI8" s="6" t="s">
        <v>558</v>
      </c>
      <c r="AJ8" s="6" t="s">
        <v>577</v>
      </c>
      <c r="AL8" s="6" t="s">
        <v>619</v>
      </c>
      <c r="AO8" s="228" t="s">
        <v>1212</v>
      </c>
      <c r="AV8" s="227" t="s">
        <v>681</v>
      </c>
      <c r="AW8" s="6" t="s">
        <v>718</v>
      </c>
      <c r="AZ8" s="6" t="s">
        <v>734</v>
      </c>
      <c r="BA8" s="6" t="s">
        <v>744</v>
      </c>
      <c r="BC8" s="6" t="s">
        <v>764</v>
      </c>
      <c r="BI8" s="6" t="s">
        <v>787</v>
      </c>
      <c r="BP8" s="6"/>
      <c r="BQ8" s="6" t="s">
        <v>819</v>
      </c>
      <c r="BT8" s="5" t="s">
        <v>834</v>
      </c>
      <c r="BU8" s="11" t="s">
        <v>853</v>
      </c>
      <c r="BY8" s="236" t="s">
        <v>881</v>
      </c>
      <c r="CA8" s="5" t="s">
        <v>914</v>
      </c>
      <c r="CB8" s="5" t="s">
        <v>924</v>
      </c>
      <c r="CD8" s="5" t="s">
        <v>940</v>
      </c>
      <c r="CI8" s="5"/>
      <c r="CL8" s="13" t="s">
        <v>967</v>
      </c>
      <c r="CM8" s="15"/>
      <c r="CO8" s="24" t="s">
        <v>989</v>
      </c>
    </row>
    <row r="9" spans="1:93" ht="15" customHeight="1">
      <c r="A9" s="32" t="s">
        <v>15</v>
      </c>
      <c r="B9" s="1" t="s">
        <v>14</v>
      </c>
      <c r="C9" s="2" t="s">
        <v>339</v>
      </c>
      <c r="D9" s="2" t="s">
        <v>241</v>
      </c>
      <c r="F9" s="6" t="s">
        <v>359</v>
      </c>
      <c r="H9" s="6" t="s">
        <v>376</v>
      </c>
      <c r="I9" s="6" t="s">
        <v>387</v>
      </c>
      <c r="J9" s="6" t="s">
        <v>398</v>
      </c>
      <c r="L9" s="6" t="s">
        <v>409</v>
      </c>
      <c r="N9" s="6" t="s">
        <v>426</v>
      </c>
      <c r="S9" s="6" t="s">
        <v>462</v>
      </c>
      <c r="W9" s="6" t="s">
        <v>490</v>
      </c>
      <c r="AC9" s="6" t="s">
        <v>512</v>
      </c>
      <c r="AF9" s="6" t="s">
        <v>536</v>
      </c>
      <c r="AI9" s="6" t="s">
        <v>559</v>
      </c>
      <c r="AJ9" s="6" t="s">
        <v>578</v>
      </c>
      <c r="AL9" s="6" t="s">
        <v>620</v>
      </c>
      <c r="AO9" s="228" t="s">
        <v>1216</v>
      </c>
      <c r="AV9" s="227" t="s">
        <v>683</v>
      </c>
      <c r="AW9" s="6" t="s">
        <v>719</v>
      </c>
      <c r="AZ9" s="6" t="s">
        <v>735</v>
      </c>
      <c r="BA9" s="6" t="s">
        <v>745</v>
      </c>
      <c r="BC9" s="6" t="s">
        <v>765</v>
      </c>
      <c r="BI9" s="6" t="s">
        <v>788</v>
      </c>
      <c r="BP9" s="6"/>
      <c r="BT9" s="5" t="s">
        <v>835</v>
      </c>
      <c r="BU9" s="11" t="s">
        <v>854</v>
      </c>
      <c r="BY9" s="236" t="s">
        <v>882</v>
      </c>
      <c r="CA9" s="5" t="s">
        <v>915</v>
      </c>
      <c r="CD9" s="5" t="s">
        <v>941</v>
      </c>
      <c r="CI9" s="5"/>
      <c r="CL9" s="5" t="s">
        <v>968</v>
      </c>
      <c r="CM9" s="14"/>
      <c r="CO9" s="25" t="s">
        <v>990</v>
      </c>
    </row>
    <row r="10" spans="1:93" ht="15" customHeight="1">
      <c r="A10" s="32" t="s">
        <v>17</v>
      </c>
      <c r="B10" s="1" t="s">
        <v>16</v>
      </c>
      <c r="C10" s="2" t="s">
        <v>340</v>
      </c>
      <c r="D10" s="2" t="s">
        <v>232</v>
      </c>
      <c r="F10" s="6" t="s">
        <v>360</v>
      </c>
      <c r="H10" s="6" t="s">
        <v>377</v>
      </c>
      <c r="I10" s="6" t="s">
        <v>388</v>
      </c>
      <c r="L10" s="6" t="s">
        <v>410</v>
      </c>
      <c r="N10" s="6" t="s">
        <v>427</v>
      </c>
      <c r="S10" s="6" t="s">
        <v>463</v>
      </c>
      <c r="W10" s="6" t="s">
        <v>491</v>
      </c>
      <c r="AC10" s="6" t="s">
        <v>513</v>
      </c>
      <c r="AF10" s="6" t="s">
        <v>537</v>
      </c>
      <c r="AI10" s="250" t="s">
        <v>1201</v>
      </c>
      <c r="AJ10" s="6" t="s">
        <v>595</v>
      </c>
      <c r="AL10" s="6" t="s">
        <v>621</v>
      </c>
      <c r="AO10" s="228" t="s">
        <v>1213</v>
      </c>
      <c r="AV10" s="227" t="s">
        <v>374</v>
      </c>
      <c r="AW10" s="6"/>
      <c r="AZ10" s="6" t="s">
        <v>736</v>
      </c>
      <c r="BA10" s="6" t="s">
        <v>746</v>
      </c>
      <c r="BC10" s="6" t="s">
        <v>766</v>
      </c>
      <c r="BT10" s="5" t="s">
        <v>836</v>
      </c>
      <c r="BU10" s="11" t="s">
        <v>855</v>
      </c>
      <c r="BY10" s="236" t="s">
        <v>883</v>
      </c>
      <c r="CA10" s="5" t="s">
        <v>916</v>
      </c>
      <c r="CD10" s="5" t="s">
        <v>942</v>
      </c>
      <c r="CI10" s="5"/>
      <c r="CL10" s="5" t="s">
        <v>969</v>
      </c>
      <c r="CM10" s="5"/>
      <c r="CO10" s="24" t="s">
        <v>991</v>
      </c>
    </row>
    <row r="11" spans="1:93" ht="15" customHeight="1">
      <c r="A11" s="32" t="s">
        <v>19</v>
      </c>
      <c r="B11" s="1" t="s">
        <v>18</v>
      </c>
      <c r="C11" s="2" t="s">
        <v>341</v>
      </c>
      <c r="D11" s="2" t="s">
        <v>231</v>
      </c>
      <c r="F11" s="6" t="s">
        <v>361</v>
      </c>
      <c r="H11" s="6" t="s">
        <v>378</v>
      </c>
      <c r="I11" s="6" t="s">
        <v>389</v>
      </c>
      <c r="L11" s="6" t="s">
        <v>411</v>
      </c>
      <c r="N11" s="6" t="s">
        <v>428</v>
      </c>
      <c r="S11" s="6" t="s">
        <v>464</v>
      </c>
      <c r="W11" s="6" t="s">
        <v>492</v>
      </c>
      <c r="AC11" s="6" t="s">
        <v>519</v>
      </c>
      <c r="AF11" s="6" t="s">
        <v>538</v>
      </c>
      <c r="AI11" s="6" t="s">
        <v>560</v>
      </c>
      <c r="AJ11" s="6" t="s">
        <v>579</v>
      </c>
      <c r="AL11" s="6" t="s">
        <v>622</v>
      </c>
      <c r="AO11" s="228" t="s">
        <v>1217</v>
      </c>
      <c r="AV11" s="227" t="s">
        <v>684</v>
      </c>
      <c r="AZ11" s="6" t="s">
        <v>737</v>
      </c>
      <c r="BA11" s="6" t="s">
        <v>747</v>
      </c>
      <c r="BT11" s="5" t="s">
        <v>837</v>
      </c>
      <c r="BU11" s="11" t="s">
        <v>856</v>
      </c>
      <c r="BY11" s="236" t="s">
        <v>884</v>
      </c>
      <c r="CA11" s="5" t="s">
        <v>917</v>
      </c>
      <c r="CD11" s="5" t="s">
        <v>943</v>
      </c>
      <c r="CL11" s="17" t="s">
        <v>970</v>
      </c>
      <c r="CM11" s="5"/>
      <c r="CO11" s="25" t="s">
        <v>992</v>
      </c>
    </row>
    <row r="12" spans="1:93" ht="15" customHeight="1">
      <c r="A12" s="32" t="s">
        <v>21</v>
      </c>
      <c r="B12" s="1" t="s">
        <v>20</v>
      </c>
      <c r="C12" s="2" t="s">
        <v>342</v>
      </c>
      <c r="D12" s="2" t="s">
        <v>182</v>
      </c>
      <c r="H12" s="6" t="s">
        <v>379</v>
      </c>
      <c r="I12" s="6" t="s">
        <v>390</v>
      </c>
      <c r="L12" s="6" t="s">
        <v>412</v>
      </c>
      <c r="N12" s="6" t="s">
        <v>429</v>
      </c>
      <c r="S12" s="6" t="s">
        <v>465</v>
      </c>
      <c r="W12" s="6" t="s">
        <v>493</v>
      </c>
      <c r="AC12" s="6" t="s">
        <v>514</v>
      </c>
      <c r="AF12" s="6" t="s">
        <v>539</v>
      </c>
      <c r="AI12" s="6" t="s">
        <v>561</v>
      </c>
      <c r="AJ12" s="6" t="s">
        <v>596</v>
      </c>
      <c r="AL12" s="6" t="s">
        <v>623</v>
      </c>
      <c r="AO12" s="228" t="s">
        <v>1218</v>
      </c>
      <c r="AV12" s="227" t="s">
        <v>685</v>
      </c>
      <c r="BA12" s="6" t="s">
        <v>748</v>
      </c>
      <c r="BT12" s="5" t="s">
        <v>838</v>
      </c>
      <c r="BU12" s="11" t="s">
        <v>857</v>
      </c>
      <c r="BY12" s="236" t="s">
        <v>885</v>
      </c>
      <c r="CL12" s="15"/>
      <c r="CM12" s="16"/>
      <c r="CO12" s="24" t="s">
        <v>993</v>
      </c>
    </row>
    <row r="13" spans="1:91" ht="15" customHeight="1">
      <c r="A13" s="32" t="s">
        <v>23</v>
      </c>
      <c r="B13" s="1" t="s">
        <v>22</v>
      </c>
      <c r="C13" s="2" t="s">
        <v>343</v>
      </c>
      <c r="D13" s="2" t="s">
        <v>275</v>
      </c>
      <c r="L13" s="6" t="s">
        <v>413</v>
      </c>
      <c r="N13" s="6" t="s">
        <v>430</v>
      </c>
      <c r="S13" s="6" t="s">
        <v>466</v>
      </c>
      <c r="AC13" s="6" t="s">
        <v>515</v>
      </c>
      <c r="AF13" s="6" t="s">
        <v>540</v>
      </c>
      <c r="AI13" s="6" t="s">
        <v>562</v>
      </c>
      <c r="AJ13" s="6" t="s">
        <v>580</v>
      </c>
      <c r="AO13" s="228" t="s">
        <v>1219</v>
      </c>
      <c r="AV13" s="227" t="s">
        <v>686</v>
      </c>
      <c r="BA13" s="6" t="s">
        <v>749</v>
      </c>
      <c r="BT13" s="5" t="s">
        <v>839</v>
      </c>
      <c r="BU13" s="11" t="s">
        <v>858</v>
      </c>
      <c r="BY13" s="236" t="s">
        <v>886</v>
      </c>
      <c r="CL13" s="14"/>
      <c r="CM13" s="5"/>
    </row>
    <row r="14" spans="1:90" ht="15" customHeight="1">
      <c r="A14" s="32" t="s">
        <v>25</v>
      </c>
      <c r="B14" s="1" t="s">
        <v>24</v>
      </c>
      <c r="C14" s="2" t="s">
        <v>344</v>
      </c>
      <c r="D14" s="2" t="s">
        <v>230</v>
      </c>
      <c r="L14" s="6" t="s">
        <v>414</v>
      </c>
      <c r="N14" s="6" t="s">
        <v>431</v>
      </c>
      <c r="S14" s="6" t="s">
        <v>467</v>
      </c>
      <c r="AC14" s="6" t="s">
        <v>516</v>
      </c>
      <c r="AF14" s="6" t="s">
        <v>541</v>
      </c>
      <c r="AI14" s="6" t="s">
        <v>563</v>
      </c>
      <c r="AJ14" s="6" t="s">
        <v>581</v>
      </c>
      <c r="AO14" s="228" t="s">
        <v>1220</v>
      </c>
      <c r="AV14" t="s">
        <v>1197</v>
      </c>
      <c r="BA14" s="6" t="s">
        <v>750</v>
      </c>
      <c r="BT14" s="5" t="s">
        <v>840</v>
      </c>
      <c r="BU14" s="11" t="s">
        <v>859</v>
      </c>
      <c r="BY14" s="236" t="s">
        <v>887</v>
      </c>
      <c r="CL14" s="5"/>
    </row>
    <row r="15" spans="1:90" ht="15" customHeight="1">
      <c r="A15" s="34" t="s">
        <v>162</v>
      </c>
      <c r="B15" s="36" t="s">
        <v>672</v>
      </c>
      <c r="C15" s="2" t="s">
        <v>345</v>
      </c>
      <c r="D15" s="2" t="s">
        <v>225</v>
      </c>
      <c r="L15" s="6" t="s">
        <v>415</v>
      </c>
      <c r="N15" s="6" t="s">
        <v>432</v>
      </c>
      <c r="S15" s="6" t="s">
        <v>468</v>
      </c>
      <c r="AC15" s="6" t="s">
        <v>517</v>
      </c>
      <c r="AF15" s="6" t="s">
        <v>542</v>
      </c>
      <c r="AI15" s="6" t="s">
        <v>564</v>
      </c>
      <c r="AJ15" s="6" t="s">
        <v>597</v>
      </c>
      <c r="AO15" s="228" t="s">
        <v>1221</v>
      </c>
      <c r="AV15" s="227" t="s">
        <v>687</v>
      </c>
      <c r="BA15" s="6" t="s">
        <v>751</v>
      </c>
      <c r="BT15" s="5" t="s">
        <v>841</v>
      </c>
      <c r="BU15" s="11" t="s">
        <v>469</v>
      </c>
      <c r="BY15" s="236" t="s">
        <v>888</v>
      </c>
      <c r="CL15" s="5"/>
    </row>
    <row r="16" spans="1:90" ht="15" customHeight="1">
      <c r="A16" s="32" t="s">
        <v>27</v>
      </c>
      <c r="B16" s="1" t="s">
        <v>26</v>
      </c>
      <c r="C16" s="2" t="s">
        <v>346</v>
      </c>
      <c r="D16" s="2" t="s">
        <v>229</v>
      </c>
      <c r="N16" s="6" t="s">
        <v>433</v>
      </c>
      <c r="S16" s="6" t="s">
        <v>469</v>
      </c>
      <c r="AC16" s="6" t="s">
        <v>518</v>
      </c>
      <c r="AF16" s="6" t="s">
        <v>543</v>
      </c>
      <c r="AI16" s="6" t="s">
        <v>565</v>
      </c>
      <c r="AJ16" s="6" t="s">
        <v>598</v>
      </c>
      <c r="AO16" s="228" t="s">
        <v>1222</v>
      </c>
      <c r="AV16" s="227" t="s">
        <v>688</v>
      </c>
      <c r="BA16" s="6" t="s">
        <v>752</v>
      </c>
      <c r="BT16" s="5" t="s">
        <v>842</v>
      </c>
      <c r="BU16" s="11" t="s">
        <v>860</v>
      </c>
      <c r="BY16" s="236" t="s">
        <v>889</v>
      </c>
      <c r="CL16" s="5"/>
    </row>
    <row r="17" spans="1:90" ht="15" customHeight="1">
      <c r="A17" s="32" t="s">
        <v>29</v>
      </c>
      <c r="B17" s="1" t="s">
        <v>28</v>
      </c>
      <c r="C17" s="2" t="s">
        <v>347</v>
      </c>
      <c r="D17" s="2" t="s">
        <v>228</v>
      </c>
      <c r="N17" s="6" t="s">
        <v>434</v>
      </c>
      <c r="S17" s="6" t="s">
        <v>470</v>
      </c>
      <c r="AF17" s="6" t="s">
        <v>544</v>
      </c>
      <c r="AI17" s="6" t="s">
        <v>566</v>
      </c>
      <c r="AJ17" s="6" t="s">
        <v>582</v>
      </c>
      <c r="AO17" s="228" t="s">
        <v>634</v>
      </c>
      <c r="AV17" s="227" t="s">
        <v>689</v>
      </c>
      <c r="BA17" s="6" t="s">
        <v>753</v>
      </c>
      <c r="BT17" s="5" t="s">
        <v>843</v>
      </c>
      <c r="BU17" s="11" t="s">
        <v>861</v>
      </c>
      <c r="BY17" s="236" t="s">
        <v>890</v>
      </c>
      <c r="CL17" s="5"/>
    </row>
    <row r="18" spans="1:90" ht="15" customHeight="1">
      <c r="A18" s="32" t="s">
        <v>31</v>
      </c>
      <c r="B18" s="1" t="s">
        <v>30</v>
      </c>
      <c r="D18" s="2" t="s">
        <v>308</v>
      </c>
      <c r="N18" s="6" t="s">
        <v>435</v>
      </c>
      <c r="S18" s="6" t="s">
        <v>471</v>
      </c>
      <c r="AF18" s="6" t="s">
        <v>545</v>
      </c>
      <c r="AI18" s="6" t="s">
        <v>567</v>
      </c>
      <c r="AJ18" s="6" t="s">
        <v>583</v>
      </c>
      <c r="AO18" s="228" t="s">
        <v>1223</v>
      </c>
      <c r="AV18" s="227" t="s">
        <v>690</v>
      </c>
      <c r="BA18" s="6" t="s">
        <v>754</v>
      </c>
      <c r="BT18" s="5" t="s">
        <v>844</v>
      </c>
      <c r="BU18" s="11" t="s">
        <v>862</v>
      </c>
      <c r="BY18" s="236" t="s">
        <v>891</v>
      </c>
      <c r="CL18" s="5"/>
    </row>
    <row r="19" spans="1:90" ht="15" customHeight="1">
      <c r="A19" s="32" t="s">
        <v>33</v>
      </c>
      <c r="B19" s="1" t="s">
        <v>32</v>
      </c>
      <c r="D19" s="2" t="s">
        <v>277</v>
      </c>
      <c r="N19" s="6" t="s">
        <v>436</v>
      </c>
      <c r="S19" s="6" t="s">
        <v>472</v>
      </c>
      <c r="AF19" s="6" t="s">
        <v>546</v>
      </c>
      <c r="AI19" s="6" t="s">
        <v>568</v>
      </c>
      <c r="AJ19" s="6" t="s">
        <v>584</v>
      </c>
      <c r="AV19" s="227" t="s">
        <v>691</v>
      </c>
      <c r="BT19" s="5" t="s">
        <v>845</v>
      </c>
      <c r="BU19" s="11" t="s">
        <v>863</v>
      </c>
      <c r="BY19" s="236" t="s">
        <v>892</v>
      </c>
      <c r="CL19" s="5"/>
    </row>
    <row r="20" spans="1:90" ht="15" customHeight="1">
      <c r="A20" s="32" t="s">
        <v>35</v>
      </c>
      <c r="B20" s="1" t="s">
        <v>34</v>
      </c>
      <c r="D20" s="2" t="s">
        <v>227</v>
      </c>
      <c r="AI20" s="6" t="s">
        <v>569</v>
      </c>
      <c r="AJ20" s="6" t="s">
        <v>585</v>
      </c>
      <c r="AV20" s="227" t="s">
        <v>692</v>
      </c>
      <c r="BT20" s="5" t="s">
        <v>846</v>
      </c>
      <c r="BU20" s="11" t="s">
        <v>864</v>
      </c>
      <c r="BY20" s="236" t="s">
        <v>893</v>
      </c>
      <c r="CL20" s="5"/>
    </row>
    <row r="21" spans="1:90" ht="15" customHeight="1">
      <c r="A21" s="32" t="s">
        <v>37</v>
      </c>
      <c r="B21" s="1" t="s">
        <v>36</v>
      </c>
      <c r="D21" s="2" t="s">
        <v>206</v>
      </c>
      <c r="AI21" s="6" t="s">
        <v>570</v>
      </c>
      <c r="AJ21" s="6" t="s">
        <v>586</v>
      </c>
      <c r="AV21" s="227" t="s">
        <v>693</v>
      </c>
      <c r="BU21" s="11" t="s">
        <v>865</v>
      </c>
      <c r="BY21" s="236" t="s">
        <v>894</v>
      </c>
      <c r="CL21" s="5"/>
    </row>
    <row r="22" spans="1:90" ht="15" customHeight="1">
      <c r="A22" s="32" t="s">
        <v>39</v>
      </c>
      <c r="B22" s="1" t="s">
        <v>38</v>
      </c>
      <c r="D22" s="2" t="s">
        <v>181</v>
      </c>
      <c r="AI22" s="6" t="s">
        <v>571</v>
      </c>
      <c r="AJ22" s="6" t="s">
        <v>587</v>
      </c>
      <c r="AV22" s="227" t="s">
        <v>694</v>
      </c>
      <c r="BU22" s="11" t="s">
        <v>866</v>
      </c>
      <c r="BY22" s="236" t="s">
        <v>895</v>
      </c>
      <c r="CL22" s="5"/>
    </row>
    <row r="23" spans="1:77" ht="15" customHeight="1">
      <c r="A23" s="32" t="s">
        <v>41</v>
      </c>
      <c r="B23" s="1" t="s">
        <v>40</v>
      </c>
      <c r="D23" s="2" t="s">
        <v>224</v>
      </c>
      <c r="AI23" s="6" t="s">
        <v>572</v>
      </c>
      <c r="AJ23" s="6" t="s">
        <v>588</v>
      </c>
      <c r="AV23" s="227" t="s">
        <v>695</v>
      </c>
      <c r="BY23" s="236" t="s">
        <v>896</v>
      </c>
    </row>
    <row r="24" spans="1:77" ht="15" customHeight="1">
      <c r="A24" s="32" t="s">
        <v>43</v>
      </c>
      <c r="B24" s="1" t="s">
        <v>655</v>
      </c>
      <c r="D24" s="2" t="s">
        <v>179</v>
      </c>
      <c r="AI24" s="6" t="s">
        <v>573</v>
      </c>
      <c r="AJ24" s="6" t="s">
        <v>599</v>
      </c>
      <c r="AV24" s="227" t="s">
        <v>696</v>
      </c>
      <c r="BY24" s="236" t="s">
        <v>897</v>
      </c>
    </row>
    <row r="25" spans="1:77" ht="15" customHeight="1">
      <c r="A25" s="32" t="s">
        <v>45</v>
      </c>
      <c r="B25" s="1" t="s">
        <v>44</v>
      </c>
      <c r="D25" s="2" t="s">
        <v>178</v>
      </c>
      <c r="AJ25" s="6" t="s">
        <v>600</v>
      </c>
      <c r="AV25" s="227" t="s">
        <v>697</v>
      </c>
      <c r="BY25" s="236" t="s">
        <v>898</v>
      </c>
    </row>
    <row r="26" spans="1:77" ht="15" customHeight="1">
      <c r="A26" s="32" t="s">
        <v>47</v>
      </c>
      <c r="B26" s="1" t="s">
        <v>46</v>
      </c>
      <c r="D26" s="2" t="s">
        <v>219</v>
      </c>
      <c r="AJ26" s="6" t="s">
        <v>601</v>
      </c>
      <c r="AV26" s="227" t="s">
        <v>698</v>
      </c>
      <c r="BY26" s="236" t="s">
        <v>899</v>
      </c>
    </row>
    <row r="27" spans="1:77" ht="15" customHeight="1">
      <c r="A27" s="32" t="s">
        <v>49</v>
      </c>
      <c r="B27" s="1" t="s">
        <v>48</v>
      </c>
      <c r="D27" s="2" t="s">
        <v>292</v>
      </c>
      <c r="AJ27" s="6" t="s">
        <v>602</v>
      </c>
      <c r="AV27" s="227" t="s">
        <v>699</v>
      </c>
      <c r="BY27" s="236" t="s">
        <v>900</v>
      </c>
    </row>
    <row r="28" spans="1:77" ht="15" customHeight="1">
      <c r="A28" s="32" t="s">
        <v>51</v>
      </c>
      <c r="B28" s="1" t="s">
        <v>50</v>
      </c>
      <c r="D28" s="2" t="s">
        <v>187</v>
      </c>
      <c r="AJ28" s="6" t="s">
        <v>589</v>
      </c>
      <c r="AV28" s="227" t="s">
        <v>1198</v>
      </c>
      <c r="BY28" s="237" t="s">
        <v>1195</v>
      </c>
    </row>
    <row r="29" spans="1:77" ht="15" customHeight="1">
      <c r="A29" s="32" t="s">
        <v>53</v>
      </c>
      <c r="B29" s="1" t="s">
        <v>52</v>
      </c>
      <c r="D29" s="2" t="s">
        <v>175</v>
      </c>
      <c r="AJ29" s="6" t="s">
        <v>603</v>
      </c>
      <c r="AV29" s="227" t="s">
        <v>700</v>
      </c>
      <c r="BY29" s="236" t="s">
        <v>901</v>
      </c>
    </row>
    <row r="30" spans="1:77" ht="15" customHeight="1">
      <c r="A30" s="32" t="s">
        <v>55</v>
      </c>
      <c r="B30" s="1" t="s">
        <v>54</v>
      </c>
      <c r="D30" s="2" t="s">
        <v>163</v>
      </c>
      <c r="AJ30" s="6" t="s">
        <v>590</v>
      </c>
      <c r="AV30" s="227" t="s">
        <v>1185</v>
      </c>
      <c r="BY30" s="236" t="s">
        <v>902</v>
      </c>
    </row>
    <row r="31" spans="1:77" ht="15" customHeight="1">
      <c r="A31" s="32" t="s">
        <v>57</v>
      </c>
      <c r="B31" s="1" t="s">
        <v>56</v>
      </c>
      <c r="D31" s="2" t="s">
        <v>238</v>
      </c>
      <c r="AJ31" s="6" t="s">
        <v>604</v>
      </c>
      <c r="AV31" s="227" t="s">
        <v>701</v>
      </c>
      <c r="BY31" s="237" t="s">
        <v>1200</v>
      </c>
    </row>
    <row r="32" spans="1:48" ht="15" customHeight="1">
      <c r="A32" s="32" t="s">
        <v>59</v>
      </c>
      <c r="B32" s="1" t="s">
        <v>58</v>
      </c>
      <c r="D32" s="2" t="s">
        <v>287</v>
      </c>
      <c r="AJ32" s="6" t="s">
        <v>605</v>
      </c>
      <c r="AV32" s="227" t="s">
        <v>702</v>
      </c>
    </row>
    <row r="33" spans="1:48" ht="15" customHeight="1">
      <c r="A33" s="32" t="s">
        <v>61</v>
      </c>
      <c r="B33" s="1" t="s">
        <v>60</v>
      </c>
      <c r="D33" s="2" t="s">
        <v>313</v>
      </c>
      <c r="AJ33" s="6" t="s">
        <v>606</v>
      </c>
      <c r="AV33" s="227" t="s">
        <v>703</v>
      </c>
    </row>
    <row r="34" spans="1:48" ht="15" customHeight="1">
      <c r="A34" s="32" t="s">
        <v>62</v>
      </c>
      <c r="B34" s="1" t="s">
        <v>656</v>
      </c>
      <c r="D34" s="2" t="s">
        <v>173</v>
      </c>
      <c r="AJ34" s="6" t="s">
        <v>607</v>
      </c>
      <c r="AV34" s="227" t="s">
        <v>704</v>
      </c>
    </row>
    <row r="35" spans="1:48" ht="15" customHeight="1">
      <c r="A35" s="32" t="s">
        <v>64</v>
      </c>
      <c r="B35" s="1" t="s">
        <v>63</v>
      </c>
      <c r="D35" s="2" t="s">
        <v>183</v>
      </c>
      <c r="AJ35" s="6" t="s">
        <v>608</v>
      </c>
      <c r="AV35" s="227" t="s">
        <v>705</v>
      </c>
    </row>
    <row r="36" spans="1:48" ht="15" customHeight="1">
      <c r="A36" s="32" t="s">
        <v>66</v>
      </c>
      <c r="B36" s="1" t="s">
        <v>65</v>
      </c>
      <c r="D36" s="2" t="s">
        <v>171</v>
      </c>
      <c r="AJ36" s="6" t="s">
        <v>609</v>
      </c>
      <c r="AV36" s="227" t="s">
        <v>706</v>
      </c>
    </row>
    <row r="37" spans="1:48" ht="15" customHeight="1">
      <c r="A37" s="32" t="s">
        <v>68</v>
      </c>
      <c r="B37" s="1" t="s">
        <v>67</v>
      </c>
      <c r="D37" s="2" t="s">
        <v>223</v>
      </c>
      <c r="AJ37" s="6" t="s">
        <v>591</v>
      </c>
      <c r="AV37" s="227" t="s">
        <v>707</v>
      </c>
    </row>
    <row r="38" spans="1:48" ht="15" customHeight="1">
      <c r="A38" s="32" t="s">
        <v>70</v>
      </c>
      <c r="B38" s="1" t="s">
        <v>69</v>
      </c>
      <c r="D38" s="2" t="s">
        <v>170</v>
      </c>
      <c r="AV38" s="227" t="s">
        <v>708</v>
      </c>
    </row>
    <row r="39" spans="1:48" ht="15" customHeight="1">
      <c r="A39" s="32" t="s">
        <v>72</v>
      </c>
      <c r="B39" s="1" t="s">
        <v>71</v>
      </c>
      <c r="D39" s="2" t="s">
        <v>222</v>
      </c>
      <c r="AV39" s="227" t="s">
        <v>709</v>
      </c>
    </row>
    <row r="40" spans="1:48" ht="15" customHeight="1">
      <c r="A40" s="32" t="s">
        <v>74</v>
      </c>
      <c r="B40" s="1" t="s">
        <v>73</v>
      </c>
      <c r="D40" s="2" t="s">
        <v>318</v>
      </c>
      <c r="AV40" s="227" t="s">
        <v>710</v>
      </c>
    </row>
    <row r="41" spans="1:48" ht="15" customHeight="1">
      <c r="A41" s="32" t="s">
        <v>76</v>
      </c>
      <c r="B41" s="1" t="s">
        <v>75</v>
      </c>
      <c r="D41" s="2" t="s">
        <v>255</v>
      </c>
      <c r="AV41" s="227" t="s">
        <v>711</v>
      </c>
    </row>
    <row r="42" spans="1:4" ht="15" customHeight="1">
      <c r="A42" s="32" t="s">
        <v>78</v>
      </c>
      <c r="B42" s="1" t="s">
        <v>77</v>
      </c>
      <c r="D42" s="2" t="s">
        <v>235</v>
      </c>
    </row>
    <row r="43" spans="1:4" ht="15" customHeight="1">
      <c r="A43" s="32" t="s">
        <v>80</v>
      </c>
      <c r="B43" s="1" t="s">
        <v>79</v>
      </c>
      <c r="D43" s="2" t="s">
        <v>262</v>
      </c>
    </row>
    <row r="44" spans="1:4" ht="15" customHeight="1">
      <c r="A44" s="32" t="s">
        <v>82</v>
      </c>
      <c r="B44" s="1" t="s">
        <v>81</v>
      </c>
      <c r="D44" s="2" t="s">
        <v>234</v>
      </c>
    </row>
    <row r="45" spans="1:4" ht="15" customHeight="1">
      <c r="A45" s="32" t="s">
        <v>83</v>
      </c>
      <c r="B45" s="1" t="s">
        <v>657</v>
      </c>
      <c r="D45" s="2" t="s">
        <v>169</v>
      </c>
    </row>
    <row r="46" spans="1:4" ht="15" customHeight="1">
      <c r="A46" s="32" t="s">
        <v>84</v>
      </c>
      <c r="B46" s="1" t="s">
        <v>658</v>
      </c>
      <c r="D46" s="2" t="s">
        <v>289</v>
      </c>
    </row>
    <row r="47" spans="1:4" ht="15" customHeight="1">
      <c r="A47" s="32" t="s">
        <v>85</v>
      </c>
      <c r="B47" s="1" t="s">
        <v>659</v>
      </c>
      <c r="D47" s="2" t="s">
        <v>247</v>
      </c>
    </row>
    <row r="48" spans="1:4" ht="15" customHeight="1">
      <c r="A48" s="32" t="s">
        <v>86</v>
      </c>
      <c r="B48" s="1" t="s">
        <v>660</v>
      </c>
      <c r="D48" s="2" t="s">
        <v>168</v>
      </c>
    </row>
    <row r="49" spans="1:4" ht="15" customHeight="1">
      <c r="A49" s="32" t="s">
        <v>87</v>
      </c>
      <c r="B49" s="1" t="s">
        <v>661</v>
      </c>
      <c r="D49" s="2" t="s">
        <v>274</v>
      </c>
    </row>
    <row r="50" spans="1:4" ht="15" customHeight="1">
      <c r="A50" s="32" t="s">
        <v>89</v>
      </c>
      <c r="B50" s="1" t="s">
        <v>88</v>
      </c>
      <c r="D50" s="2" t="s">
        <v>205</v>
      </c>
    </row>
    <row r="51" spans="1:4" ht="15" customHeight="1">
      <c r="A51" s="32" t="s">
        <v>91</v>
      </c>
      <c r="B51" s="1" t="s">
        <v>90</v>
      </c>
      <c r="D51" s="2" t="s">
        <v>166</v>
      </c>
    </row>
    <row r="52" spans="1:4" ht="15" customHeight="1">
      <c r="A52" s="32" t="s">
        <v>92</v>
      </c>
      <c r="B52" s="1" t="s">
        <v>662</v>
      </c>
      <c r="D52" s="2" t="s">
        <v>195</v>
      </c>
    </row>
    <row r="53" spans="1:4" ht="15" customHeight="1">
      <c r="A53" s="32" t="s">
        <v>93</v>
      </c>
      <c r="B53" s="1" t="s">
        <v>663</v>
      </c>
      <c r="D53" s="2" t="s">
        <v>203</v>
      </c>
    </row>
    <row r="54" spans="1:4" ht="15" customHeight="1">
      <c r="A54" s="32" t="s">
        <v>95</v>
      </c>
      <c r="B54" s="1" t="s">
        <v>94</v>
      </c>
      <c r="D54" s="2" t="s">
        <v>249</v>
      </c>
    </row>
    <row r="55" spans="1:4" ht="15" customHeight="1">
      <c r="A55" s="32" t="s">
        <v>97</v>
      </c>
      <c r="B55" s="1" t="s">
        <v>96</v>
      </c>
      <c r="D55" s="2" t="s">
        <v>214</v>
      </c>
    </row>
    <row r="56" spans="1:4" ht="15" customHeight="1">
      <c r="A56" s="32" t="s">
        <v>99</v>
      </c>
      <c r="B56" s="1" t="s">
        <v>98</v>
      </c>
      <c r="D56" s="2" t="s">
        <v>257</v>
      </c>
    </row>
    <row r="57" spans="1:4" ht="15" customHeight="1">
      <c r="A57" s="32" t="s">
        <v>101</v>
      </c>
      <c r="B57" s="1" t="s">
        <v>100</v>
      </c>
      <c r="D57" s="2" t="s">
        <v>165</v>
      </c>
    </row>
    <row r="58" spans="1:4" ht="15" customHeight="1">
      <c r="A58" s="32" t="s">
        <v>103</v>
      </c>
      <c r="B58" s="1" t="s">
        <v>102</v>
      </c>
      <c r="D58" s="2" t="s">
        <v>246</v>
      </c>
    </row>
    <row r="59" spans="1:4" ht="15" customHeight="1">
      <c r="A59" s="32" t="s">
        <v>104</v>
      </c>
      <c r="B59" s="1" t="s">
        <v>664</v>
      </c>
      <c r="D59" s="2" t="s">
        <v>193</v>
      </c>
    </row>
    <row r="60" spans="1:4" ht="15" customHeight="1">
      <c r="A60" s="32" t="s">
        <v>106</v>
      </c>
      <c r="B60" s="1" t="s">
        <v>105</v>
      </c>
      <c r="D60" s="2" t="s">
        <v>174</v>
      </c>
    </row>
    <row r="61" spans="1:4" ht="15" customHeight="1">
      <c r="A61" s="32" t="s">
        <v>107</v>
      </c>
      <c r="B61" s="1" t="s">
        <v>979</v>
      </c>
      <c r="D61" s="2" t="s">
        <v>272</v>
      </c>
    </row>
    <row r="62" spans="1:4" ht="15" customHeight="1">
      <c r="A62" s="32" t="s">
        <v>109</v>
      </c>
      <c r="B62" s="1" t="s">
        <v>108</v>
      </c>
      <c r="D62" s="2" t="s">
        <v>312</v>
      </c>
    </row>
    <row r="63" spans="1:4" ht="15" customHeight="1">
      <c r="A63" s="32" t="s">
        <v>111</v>
      </c>
      <c r="B63" s="1" t="s">
        <v>110</v>
      </c>
      <c r="D63" s="2" t="s">
        <v>298</v>
      </c>
    </row>
    <row r="64" spans="1:4" ht="15" customHeight="1">
      <c r="A64" s="32" t="s">
        <v>113</v>
      </c>
      <c r="B64" s="1" t="s">
        <v>112</v>
      </c>
      <c r="D64" s="2" t="s">
        <v>307</v>
      </c>
    </row>
    <row r="65" spans="1:4" ht="15" customHeight="1">
      <c r="A65" s="32" t="s">
        <v>115</v>
      </c>
      <c r="B65" s="1" t="s">
        <v>114</v>
      </c>
      <c r="C65" t="s">
        <v>1000</v>
      </c>
      <c r="D65" s="2" t="s">
        <v>177</v>
      </c>
    </row>
    <row r="66" spans="1:4" ht="15" customHeight="1">
      <c r="A66" s="32" t="s">
        <v>117</v>
      </c>
      <c r="B66" s="1" t="s">
        <v>116</v>
      </c>
      <c r="D66" s="2" t="s">
        <v>311</v>
      </c>
    </row>
    <row r="67" spans="1:4" ht="15" customHeight="1">
      <c r="A67" s="32" t="s">
        <v>119</v>
      </c>
      <c r="B67" s="1" t="s">
        <v>118</v>
      </c>
      <c r="D67" s="2" t="s">
        <v>200</v>
      </c>
    </row>
    <row r="68" spans="1:4" ht="15" customHeight="1">
      <c r="A68" s="32" t="s">
        <v>121</v>
      </c>
      <c r="B68" s="1" t="s">
        <v>120</v>
      </c>
      <c r="D68" s="2" t="s">
        <v>278</v>
      </c>
    </row>
    <row r="69" spans="1:4" ht="15" customHeight="1">
      <c r="A69" s="32" t="s">
        <v>123</v>
      </c>
      <c r="B69" s="1" t="s">
        <v>122</v>
      </c>
      <c r="D69" s="2" t="s">
        <v>198</v>
      </c>
    </row>
    <row r="70" spans="1:4" ht="15" customHeight="1">
      <c r="A70" s="32" t="s">
        <v>125</v>
      </c>
      <c r="B70" s="1" t="s">
        <v>124</v>
      </c>
      <c r="D70" s="2" t="s">
        <v>329</v>
      </c>
    </row>
    <row r="71" spans="1:4" ht="15" customHeight="1">
      <c r="A71" s="32" t="s">
        <v>127</v>
      </c>
      <c r="B71" s="1" t="s">
        <v>126</v>
      </c>
      <c r="D71" s="2" t="s">
        <v>315</v>
      </c>
    </row>
    <row r="72" spans="1:4" ht="15" customHeight="1">
      <c r="A72" s="32" t="s">
        <v>128</v>
      </c>
      <c r="B72" s="1" t="s">
        <v>665</v>
      </c>
      <c r="D72" s="2" t="s">
        <v>286</v>
      </c>
    </row>
    <row r="73" spans="1:4" ht="15" customHeight="1">
      <c r="A73" s="32" t="s">
        <v>130</v>
      </c>
      <c r="B73" s="1" t="s">
        <v>129</v>
      </c>
      <c r="D73" s="2" t="s">
        <v>197</v>
      </c>
    </row>
    <row r="74" spans="1:4" ht="15" customHeight="1">
      <c r="A74" s="32" t="s">
        <v>132</v>
      </c>
      <c r="B74" s="1" t="s">
        <v>131</v>
      </c>
      <c r="D74" s="2" t="s">
        <v>297</v>
      </c>
    </row>
    <row r="75" spans="1:4" ht="15" customHeight="1">
      <c r="A75" s="32" t="s">
        <v>134</v>
      </c>
      <c r="B75" s="1" t="s">
        <v>133</v>
      </c>
      <c r="D75" s="2" t="s">
        <v>164</v>
      </c>
    </row>
    <row r="76" spans="1:4" ht="15" customHeight="1">
      <c r="A76" s="32" t="s">
        <v>135</v>
      </c>
      <c r="B76" s="1" t="s">
        <v>666</v>
      </c>
      <c r="D76" s="2" t="s">
        <v>184</v>
      </c>
    </row>
    <row r="77" spans="1:4" ht="15" customHeight="1">
      <c r="A77" s="32" t="s">
        <v>136</v>
      </c>
      <c r="B77" s="1" t="s">
        <v>667</v>
      </c>
      <c r="D77" s="2" t="s">
        <v>265</v>
      </c>
    </row>
    <row r="78" spans="1:4" ht="15" customHeight="1">
      <c r="A78" s="32" t="s">
        <v>137</v>
      </c>
      <c r="B78" s="1" t="s">
        <v>668</v>
      </c>
      <c r="D78" s="2" t="s">
        <v>276</v>
      </c>
    </row>
    <row r="79" spans="1:4" ht="15" customHeight="1">
      <c r="A79" s="32" t="s">
        <v>139</v>
      </c>
      <c r="B79" s="1" t="s">
        <v>138</v>
      </c>
      <c r="D79" s="2" t="s">
        <v>264</v>
      </c>
    </row>
    <row r="80" spans="1:4" ht="15" customHeight="1">
      <c r="A80" s="33" t="s">
        <v>141</v>
      </c>
      <c r="B80" s="1" t="s">
        <v>140</v>
      </c>
      <c r="D80" s="2" t="s">
        <v>259</v>
      </c>
    </row>
    <row r="81" spans="1:4" ht="15" customHeight="1">
      <c r="A81" s="33" t="s">
        <v>143</v>
      </c>
      <c r="B81" s="1" t="s">
        <v>142</v>
      </c>
      <c r="D81" s="2" t="s">
        <v>314</v>
      </c>
    </row>
    <row r="82" spans="1:4" ht="15" customHeight="1">
      <c r="A82" s="217" t="s">
        <v>145</v>
      </c>
      <c r="B82" s="1" t="s">
        <v>144</v>
      </c>
      <c r="D82" s="2" t="s">
        <v>226</v>
      </c>
    </row>
    <row r="83" spans="1:4" ht="15" customHeight="1">
      <c r="A83" s="217" t="s">
        <v>147</v>
      </c>
      <c r="B83" s="1" t="s">
        <v>146</v>
      </c>
      <c r="D83" s="2" t="s">
        <v>248</v>
      </c>
    </row>
    <row r="84" spans="1:4" ht="15" customHeight="1">
      <c r="A84" s="217" t="s">
        <v>149</v>
      </c>
      <c r="B84" s="1" t="s">
        <v>148</v>
      </c>
      <c r="D84" s="2" t="s">
        <v>263</v>
      </c>
    </row>
    <row r="85" spans="1:4" ht="15" customHeight="1">
      <c r="A85" s="33" t="s">
        <v>151</v>
      </c>
      <c r="B85" s="1" t="s">
        <v>150</v>
      </c>
      <c r="D85" s="2" t="s">
        <v>194</v>
      </c>
    </row>
    <row r="86" spans="1:4" ht="15" customHeight="1">
      <c r="A86" s="33" t="s">
        <v>153</v>
      </c>
      <c r="B86" s="1" t="s">
        <v>152</v>
      </c>
      <c r="D86" s="2" t="s">
        <v>176</v>
      </c>
    </row>
    <row r="87" spans="1:4" ht="15" customHeight="1">
      <c r="A87" s="33" t="s">
        <v>155</v>
      </c>
      <c r="B87" s="1" t="s">
        <v>154</v>
      </c>
      <c r="D87" s="2" t="s">
        <v>207</v>
      </c>
    </row>
    <row r="88" spans="1:4" ht="15" customHeight="1">
      <c r="A88" s="33" t="s">
        <v>156</v>
      </c>
      <c r="B88" s="1" t="s">
        <v>670</v>
      </c>
      <c r="D88" s="2" t="s">
        <v>285</v>
      </c>
    </row>
    <row r="89" spans="1:4" ht="15" customHeight="1">
      <c r="A89" s="33" t="s">
        <v>157</v>
      </c>
      <c r="B89" s="1" t="s">
        <v>671</v>
      </c>
      <c r="D89" s="2" t="s">
        <v>244</v>
      </c>
    </row>
    <row r="90" spans="1:4" ht="15" customHeight="1">
      <c r="A90" s="33" t="s">
        <v>159</v>
      </c>
      <c r="B90" s="1" t="s">
        <v>158</v>
      </c>
      <c r="D90" s="2" t="s">
        <v>192</v>
      </c>
    </row>
    <row r="91" ht="15" customHeight="1">
      <c r="D91" s="2" t="s">
        <v>191</v>
      </c>
    </row>
    <row r="92" ht="15" customHeight="1">
      <c r="D92" s="2" t="s">
        <v>240</v>
      </c>
    </row>
    <row r="93" ht="15" customHeight="1">
      <c r="D93" s="2" t="s">
        <v>220</v>
      </c>
    </row>
    <row r="94" ht="15" customHeight="1">
      <c r="D94" s="2" t="s">
        <v>190</v>
      </c>
    </row>
    <row r="95" ht="15" customHeight="1">
      <c r="D95" s="2" t="s">
        <v>323</v>
      </c>
    </row>
    <row r="96" ht="15" customHeight="1">
      <c r="D96" s="2" t="s">
        <v>188</v>
      </c>
    </row>
    <row r="97" ht="15" customHeight="1">
      <c r="D97" s="2" t="s">
        <v>186</v>
      </c>
    </row>
    <row r="98" ht="15" customHeight="1">
      <c r="D98" s="2" t="s">
        <v>217</v>
      </c>
    </row>
    <row r="99" ht="15" customHeight="1">
      <c r="D99" s="2" t="s">
        <v>293</v>
      </c>
    </row>
    <row r="100" ht="15" customHeight="1">
      <c r="D100" s="2" t="s">
        <v>185</v>
      </c>
    </row>
    <row r="101" ht="15" customHeight="1">
      <c r="D101" s="2" t="s">
        <v>261</v>
      </c>
    </row>
    <row r="102" ht="15" customHeight="1">
      <c r="D102" s="2" t="s">
        <v>172</v>
      </c>
    </row>
    <row r="103" ht="15" customHeight="1">
      <c r="D103" s="2" t="s">
        <v>284</v>
      </c>
    </row>
    <row r="104" ht="15" customHeight="1">
      <c r="D104" s="2" t="s">
        <v>325</v>
      </c>
    </row>
    <row r="105" ht="15" customHeight="1">
      <c r="D105" s="2" t="s">
        <v>326</v>
      </c>
    </row>
    <row r="106" ht="15" customHeight="1">
      <c r="D106" s="2" t="s">
        <v>167</v>
      </c>
    </row>
    <row r="107" ht="15">
      <c r="D107" s="2" t="s">
        <v>310</v>
      </c>
    </row>
    <row r="108" ht="15">
      <c r="D108" s="2" t="s">
        <v>236</v>
      </c>
    </row>
    <row r="109" ht="15">
      <c r="D109" s="2" t="s">
        <v>260</v>
      </c>
    </row>
    <row r="110" ht="15">
      <c r="D110" s="2" t="s">
        <v>306</v>
      </c>
    </row>
    <row r="111" ht="15">
      <c r="D111" s="2" t="s">
        <v>305</v>
      </c>
    </row>
    <row r="112" ht="15">
      <c r="D112" s="2" t="s">
        <v>304</v>
      </c>
    </row>
    <row r="113" ht="15">
      <c r="D113" s="2" t="s">
        <v>189</v>
      </c>
    </row>
    <row r="114" ht="15">
      <c r="D114" s="2" t="s">
        <v>243</v>
      </c>
    </row>
    <row r="115" ht="15">
      <c r="D115" s="2" t="s">
        <v>303</v>
      </c>
    </row>
    <row r="116" ht="15">
      <c r="D116" s="2" t="s">
        <v>242</v>
      </c>
    </row>
    <row r="117" ht="15">
      <c r="D117" s="2" t="s">
        <v>300</v>
      </c>
    </row>
    <row r="118" ht="15">
      <c r="D118" s="2" t="s">
        <v>270</v>
      </c>
    </row>
    <row r="119" ht="15">
      <c r="D119" s="2" t="s">
        <v>288</v>
      </c>
    </row>
    <row r="120" ht="15">
      <c r="D120" s="2" t="s">
        <v>282</v>
      </c>
    </row>
    <row r="121" ht="15">
      <c r="D121" s="2" t="s">
        <v>239</v>
      </c>
    </row>
    <row r="122" ht="15">
      <c r="D122" s="2" t="s">
        <v>199</v>
      </c>
    </row>
    <row r="123" ht="15">
      <c r="D123" s="2" t="s">
        <v>210</v>
      </c>
    </row>
    <row r="124" ht="15">
      <c r="D124" s="2" t="s">
        <v>180</v>
      </c>
    </row>
    <row r="125" ht="15">
      <c r="D125" s="2" t="s">
        <v>295</v>
      </c>
    </row>
    <row r="126" ht="15">
      <c r="D126" s="2" t="s">
        <v>196</v>
      </c>
    </row>
    <row r="127" ht="15">
      <c r="D127" s="2" t="s">
        <v>294</v>
      </c>
    </row>
    <row r="128" ht="15">
      <c r="D128" s="2" t="s">
        <v>302</v>
      </c>
    </row>
    <row r="129" ht="15">
      <c r="D129" s="2" t="s">
        <v>258</v>
      </c>
    </row>
    <row r="130" ht="15">
      <c r="D130" s="2" t="s">
        <v>209</v>
      </c>
    </row>
    <row r="131" ht="15">
      <c r="D131" s="2" t="s">
        <v>269</v>
      </c>
    </row>
    <row r="132" ht="15">
      <c r="D132" s="2" t="s">
        <v>296</v>
      </c>
    </row>
    <row r="133" ht="15">
      <c r="D133" s="2" t="s">
        <v>283</v>
      </c>
    </row>
    <row r="134" ht="15">
      <c r="D134" s="2" t="s">
        <v>208</v>
      </c>
    </row>
    <row r="135" ht="15">
      <c r="D135" s="2" t="s">
        <v>256</v>
      </c>
    </row>
    <row r="136" ht="15">
      <c r="D136" s="2" t="s">
        <v>1187</v>
      </c>
    </row>
    <row r="137" ht="15">
      <c r="D137" s="2" t="s">
        <v>328</v>
      </c>
    </row>
    <row r="138" ht="15">
      <c r="D138" s="2" t="s">
        <v>291</v>
      </c>
    </row>
    <row r="139" ht="15">
      <c r="D139" s="2" t="s">
        <v>290</v>
      </c>
    </row>
    <row r="140" ht="15">
      <c r="D140" s="2" t="s">
        <v>281</v>
      </c>
    </row>
    <row r="141" ht="15">
      <c r="D141" s="2" t="s">
        <v>216</v>
      </c>
    </row>
    <row r="142" ht="15">
      <c r="D142" s="2" t="s">
        <v>271</v>
      </c>
    </row>
    <row r="143" ht="15">
      <c r="D143" s="2" t="s">
        <v>201</v>
      </c>
    </row>
    <row r="144" ht="15">
      <c r="D144" s="2" t="s">
        <v>273</v>
      </c>
    </row>
    <row r="145" ht="15">
      <c r="D145" s="2" t="s">
        <v>320</v>
      </c>
    </row>
    <row r="146" ht="15">
      <c r="D146" s="2" t="s">
        <v>299</v>
      </c>
    </row>
    <row r="147" ht="15">
      <c r="D147" s="2" t="s">
        <v>215</v>
      </c>
    </row>
    <row r="148" ht="15">
      <c r="D148" s="2" t="s">
        <v>237</v>
      </c>
    </row>
    <row r="149" ht="15">
      <c r="D149" s="2" t="s">
        <v>212</v>
      </c>
    </row>
    <row r="150" ht="15">
      <c r="D150" s="2" t="s">
        <v>316</v>
      </c>
    </row>
    <row r="151" ht="15">
      <c r="D151" s="2" t="s">
        <v>204</v>
      </c>
    </row>
    <row r="152" ht="15">
      <c r="D152" s="2" t="s">
        <v>266</v>
      </c>
    </row>
    <row r="153" ht="15">
      <c r="D153" s="2" t="s">
        <v>254</v>
      </c>
    </row>
    <row r="154" ht="15">
      <c r="D154" s="2" t="s">
        <v>218</v>
      </c>
    </row>
    <row r="155" ht="15">
      <c r="D155" s="2" t="s">
        <v>221</v>
      </c>
    </row>
    <row r="156" ht="15">
      <c r="D156" s="2" t="s">
        <v>330</v>
      </c>
    </row>
    <row r="157" ht="15">
      <c r="D157" s="2" t="s">
        <v>211</v>
      </c>
    </row>
    <row r="158" ht="15">
      <c r="D158" s="2" t="s">
        <v>327</v>
      </c>
    </row>
    <row r="159" ht="15">
      <c r="D159" s="2" t="s">
        <v>250</v>
      </c>
    </row>
    <row r="160" ht="15">
      <c r="D160" s="2" t="s">
        <v>324</v>
      </c>
    </row>
    <row r="161" ht="15">
      <c r="D161" s="2" t="s">
        <v>280</v>
      </c>
    </row>
    <row r="162" ht="15">
      <c r="D162" s="2" t="s">
        <v>253</v>
      </c>
    </row>
    <row r="163" ht="15">
      <c r="D163" s="2" t="s">
        <v>202</v>
      </c>
    </row>
    <row r="164" ht="15">
      <c r="D164" s="2" t="s">
        <v>268</v>
      </c>
    </row>
    <row r="165" ht="15">
      <c r="D165" s="2" t="s">
        <v>267</v>
      </c>
    </row>
    <row r="166" ht="15">
      <c r="D166" s="2" t="s">
        <v>252</v>
      </c>
    </row>
    <row r="167" ht="15">
      <c r="D167" s="2" t="s">
        <v>279</v>
      </c>
    </row>
    <row r="168" ht="15">
      <c r="D168" s="2" t="s">
        <v>322</v>
      </c>
    </row>
    <row r="169" ht="15">
      <c r="D169" s="2" t="s">
        <v>321</v>
      </c>
    </row>
    <row r="170" ht="15">
      <c r="D170" s="2" t="s">
        <v>1194</v>
      </c>
    </row>
    <row r="171" ht="15">
      <c r="D171" s="2" t="s">
        <v>251</v>
      </c>
    </row>
    <row r="172" ht="15">
      <c r="D172" s="2" t="s">
        <v>309</v>
      </c>
    </row>
    <row r="173" ht="15">
      <c r="D173" s="2" t="s">
        <v>319</v>
      </c>
    </row>
    <row r="174" ht="15">
      <c r="D174" s="235"/>
    </row>
  </sheetData>
  <sheetProtection selectLockedCells="1" selectUnlockedCells="1"/>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F9"/>
  <sheetViews>
    <sheetView zoomScalePageLayoutView="0" workbookViewId="0" topLeftCell="A1">
      <selection activeCell="F15" sqref="F15"/>
    </sheetView>
  </sheetViews>
  <sheetFormatPr defaultColWidth="9.140625" defaultRowHeight="15"/>
  <cols>
    <col min="1" max="1" width="12.140625" style="0" customWidth="1"/>
    <col min="2" max="2" width="18.7109375" style="0" customWidth="1"/>
    <col min="3" max="3" width="37.140625" style="0" customWidth="1"/>
    <col min="4" max="4" width="16.00390625" style="0" customWidth="1"/>
    <col min="5" max="5" width="15.28125" style="0" customWidth="1"/>
    <col min="6" max="6" width="20.421875" style="0" customWidth="1"/>
  </cols>
  <sheetData>
    <row r="1" spans="1:6" ht="26.25">
      <c r="A1" t="s">
        <v>1224</v>
      </c>
      <c r="B1" t="s">
        <v>1225</v>
      </c>
      <c r="C1" s="249" t="s">
        <v>1080</v>
      </c>
      <c r="D1" s="117" t="s">
        <v>1079</v>
      </c>
      <c r="E1" s="118" t="s">
        <v>1081</v>
      </c>
      <c r="F1" s="155" t="s">
        <v>1192</v>
      </c>
    </row>
    <row r="2" spans="1:6" ht="15">
      <c r="A2" s="256" t="str">
        <f>'Budget Summary '!A4</f>
        <v>019</v>
      </c>
      <c r="C2" s="258" t="str">
        <f>'Budget  Description'!C42:E42</f>
        <v>On Track PreK North: NV, VE, MQ</v>
      </c>
      <c r="D2" s="120" t="str">
        <f>'Budget  Description'!B42</f>
        <v>104,120, 001</v>
      </c>
      <c r="E2" s="121">
        <f>'Budget  Description'!F42</f>
        <v>80</v>
      </c>
      <c r="F2" s="234">
        <f>'Budget  Description'!G42</f>
        <v>0</v>
      </c>
    </row>
    <row r="3" spans="1:6" ht="15">
      <c r="A3" s="256" t="str">
        <f>'Budget Summary '!A4</f>
        <v>019</v>
      </c>
      <c r="B3">
        <f>B2</f>
        <v>0</v>
      </c>
      <c r="C3" s="248" t="str">
        <f>'Budget  Description'!C43:E43</f>
        <v>On Track PreK South: LU, STE, RS, DV, SP</v>
      </c>
      <c r="D3" s="120" t="str">
        <f>'Budget  Description'!B43</f>
        <v>076,008,140,035</v>
      </c>
      <c r="E3" s="121">
        <f>'Budget  Description'!F43</f>
        <v>160</v>
      </c>
      <c r="F3" s="234">
        <f>'Budget  Description'!G43</f>
        <v>0</v>
      </c>
    </row>
    <row r="4" spans="1:6" ht="15">
      <c r="A4" s="256" t="str">
        <f>'Budget Summary '!A4</f>
        <v>019</v>
      </c>
      <c r="B4">
        <f>B2</f>
        <v>0</v>
      </c>
      <c r="C4" s="248" t="str">
        <f>'Budget  Description'!C44:E44</f>
        <v>On Track PreK Central: AE, BE, GE, LL</v>
      </c>
      <c r="D4" s="120" t="str">
        <f>'Budget  Description'!B44</f>
        <v>016,020,086</v>
      </c>
      <c r="E4" s="121">
        <f>'Budget  Description'!F44</f>
        <v>80</v>
      </c>
      <c r="F4" s="234">
        <f>'Budget  Description'!G44</f>
        <v>0</v>
      </c>
    </row>
    <row r="5" spans="1:6" ht="15">
      <c r="A5" s="256" t="str">
        <f>'Budget Summary '!A4</f>
        <v>019</v>
      </c>
      <c r="B5">
        <f>B2</f>
        <v>0</v>
      </c>
      <c r="C5" s="248" t="str">
        <f>'Budget  Description'!C45:E45</f>
        <v>On Track PreK East: CHE, DTE, SR</v>
      </c>
      <c r="D5" s="122" t="str">
        <f>'Budget  Description'!B45</f>
        <v>030, 040,009</v>
      </c>
      <c r="E5" s="121">
        <f>'Budget  Description'!F45</f>
        <v>80</v>
      </c>
      <c r="F5" s="234">
        <f>'Budget  Description'!G45</f>
        <v>0</v>
      </c>
    </row>
    <row r="6" spans="1:6" ht="15">
      <c r="A6" s="256" t="str">
        <f>'Budget Summary '!A4</f>
        <v>019</v>
      </c>
      <c r="B6">
        <f>B2</f>
        <v>0</v>
      </c>
      <c r="C6" s="248">
        <f>'Budget  Description'!C46:E46</f>
        <v>0</v>
      </c>
      <c r="D6" s="120">
        <f>'Budget  Description'!B46</f>
        <v>0</v>
      </c>
      <c r="E6" s="121">
        <f>'Budget  Description'!F46</f>
        <v>0</v>
      </c>
      <c r="F6" s="234">
        <f>'Budget  Description'!G46</f>
        <v>0</v>
      </c>
    </row>
    <row r="7" spans="1:6" ht="15">
      <c r="A7" s="256" t="str">
        <f>'Budget Summary '!A4</f>
        <v>019</v>
      </c>
      <c r="B7">
        <f>B2</f>
        <v>0</v>
      </c>
      <c r="C7" s="248">
        <f>'Budget  Description'!C47:E47</f>
        <v>0</v>
      </c>
      <c r="D7" s="120">
        <f>'Budget  Description'!B47</f>
        <v>0</v>
      </c>
      <c r="E7" s="121">
        <f>'Budget  Description'!F47</f>
        <v>0</v>
      </c>
      <c r="F7" s="234">
        <f>'Budget  Description'!G47</f>
        <v>0</v>
      </c>
    </row>
    <row r="8" ht="15">
      <c r="A8" s="254"/>
    </row>
    <row r="9" ht="15">
      <c r="A9" s="255"/>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2"/>
  <sheetViews>
    <sheetView zoomScalePageLayoutView="0" workbookViewId="0" topLeftCell="A1">
      <selection activeCell="B2" sqref="B2"/>
    </sheetView>
  </sheetViews>
  <sheetFormatPr defaultColWidth="9.140625" defaultRowHeight="15"/>
  <sheetData>
    <row r="1" spans="1:2" ht="15">
      <c r="A1" t="s">
        <v>160</v>
      </c>
      <c r="B1" t="s">
        <v>1105</v>
      </c>
    </row>
    <row r="2" spans="1:3" ht="15">
      <c r="A2" s="3" t="str">
        <f>Waivers!C6</f>
        <v>Gadsden</v>
      </c>
      <c r="B2" s="233">
        <f>Waivers!D13</f>
        <v>0</v>
      </c>
      <c r="C2" s="233"/>
    </row>
  </sheetData>
  <sheetProtection selectLockedCells="1" selectUnlockedCells="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G35"/>
  <sheetViews>
    <sheetView showGridLines="0" zoomScalePageLayoutView="0" workbookViewId="0" topLeftCell="A1">
      <selection activeCell="M1" sqref="M1"/>
    </sheetView>
  </sheetViews>
  <sheetFormatPr defaultColWidth="9.140625" defaultRowHeight="15"/>
  <cols>
    <col min="1" max="1" width="4.7109375" style="0" customWidth="1"/>
    <col min="2" max="2" width="14.7109375" style="0" customWidth="1"/>
    <col min="3" max="3" width="15.8515625" style="0" customWidth="1"/>
    <col min="4" max="4" width="14.00390625" style="0" customWidth="1"/>
    <col min="5" max="5" width="14.28125" style="0" customWidth="1"/>
    <col min="6" max="6" width="10.57421875" style="0" customWidth="1"/>
  </cols>
  <sheetData>
    <row r="1" spans="1:7" ht="15">
      <c r="A1" s="277" t="s">
        <v>1203</v>
      </c>
      <c r="B1" s="277"/>
      <c r="C1" s="277"/>
      <c r="D1" s="277"/>
      <c r="E1" s="277"/>
      <c r="F1" s="277"/>
      <c r="G1" s="259"/>
    </row>
    <row r="2" spans="1:7" ht="15">
      <c r="A2" s="277" t="s">
        <v>1111</v>
      </c>
      <c r="B2" s="277"/>
      <c r="C2" s="277"/>
      <c r="D2" s="277"/>
      <c r="E2" s="277"/>
      <c r="F2" s="277"/>
      <c r="G2" s="259"/>
    </row>
    <row r="3" spans="2:6" ht="18" customHeight="1">
      <c r="B3" s="163" t="s">
        <v>1113</v>
      </c>
      <c r="C3" s="289" t="s">
        <v>63</v>
      </c>
      <c r="D3" s="290"/>
      <c r="F3" s="163"/>
    </row>
    <row r="4" spans="1:7" ht="57" customHeight="1">
      <c r="A4" s="282" t="s">
        <v>1226</v>
      </c>
      <c r="B4" s="282"/>
      <c r="C4" s="282"/>
      <c r="D4" s="282"/>
      <c r="E4" s="282"/>
      <c r="F4" s="282"/>
      <c r="G4" s="282"/>
    </row>
    <row r="5" spans="1:7" ht="53.25" customHeight="1">
      <c r="A5" s="282" t="s">
        <v>1236</v>
      </c>
      <c r="B5" s="282"/>
      <c r="C5" s="282"/>
      <c r="D5" s="282"/>
      <c r="E5" s="282"/>
      <c r="F5" s="282"/>
      <c r="G5" s="282"/>
    </row>
    <row r="6" spans="1:7" ht="54.75" customHeight="1">
      <c r="A6" s="282" t="s">
        <v>1242</v>
      </c>
      <c r="B6" s="282"/>
      <c r="C6" s="282"/>
      <c r="D6" s="282"/>
      <c r="E6" s="282"/>
      <c r="F6" s="282"/>
      <c r="G6" s="282"/>
    </row>
    <row r="7" spans="1:7" ht="44.25" customHeight="1">
      <c r="A7" s="282" t="s">
        <v>1243</v>
      </c>
      <c r="B7" s="282"/>
      <c r="C7" s="282"/>
      <c r="D7" s="282"/>
      <c r="E7" s="282"/>
      <c r="F7" s="282"/>
      <c r="G7" s="282"/>
    </row>
    <row r="8" spans="2:7" ht="69.75" customHeight="1">
      <c r="B8" s="282" t="s">
        <v>1228</v>
      </c>
      <c r="C8" s="283"/>
      <c r="D8" s="283"/>
      <c r="E8" s="283"/>
      <c r="F8" s="283"/>
      <c r="G8" s="283"/>
    </row>
    <row r="9" spans="1:7" ht="68.25" customHeight="1">
      <c r="A9" s="154"/>
      <c r="B9" s="280" t="s">
        <v>1227</v>
      </c>
      <c r="C9" s="281"/>
      <c r="D9" s="281"/>
      <c r="E9" s="281"/>
      <c r="F9" s="281"/>
      <c r="G9" s="281"/>
    </row>
    <row r="10" spans="1:7" ht="174" customHeight="1">
      <c r="A10" s="154"/>
      <c r="B10" s="282" t="s">
        <v>1229</v>
      </c>
      <c r="C10" s="282"/>
      <c r="D10" s="282"/>
      <c r="E10" s="282"/>
      <c r="F10" s="282"/>
      <c r="G10" s="282"/>
    </row>
    <row r="11" spans="1:7" ht="63" customHeight="1">
      <c r="A11" s="154"/>
      <c r="B11" s="284" t="s">
        <v>1230</v>
      </c>
      <c r="C11" s="284"/>
      <c r="D11" s="284"/>
      <c r="E11" s="284"/>
      <c r="F11" s="284"/>
      <c r="G11" s="284"/>
    </row>
    <row r="12" spans="1:7" ht="112.5" customHeight="1">
      <c r="A12" s="154"/>
      <c r="B12" s="285" t="s">
        <v>1234</v>
      </c>
      <c r="C12" s="285"/>
      <c r="D12" s="285"/>
      <c r="E12" s="285"/>
      <c r="F12" s="285"/>
      <c r="G12" s="285"/>
    </row>
    <row r="13" spans="1:7" ht="47.25" customHeight="1">
      <c r="A13" s="154"/>
      <c r="B13" s="286" t="s">
        <v>1231</v>
      </c>
      <c r="C13" s="286"/>
      <c r="D13" s="286"/>
      <c r="E13" s="286"/>
      <c r="F13" s="286"/>
      <c r="G13" s="286"/>
    </row>
    <row r="14" spans="1:7" ht="87" customHeight="1">
      <c r="A14" s="154"/>
      <c r="B14" s="285" t="s">
        <v>1235</v>
      </c>
      <c r="C14" s="285"/>
      <c r="D14" s="285"/>
      <c r="E14" s="285"/>
      <c r="F14" s="285"/>
      <c r="G14" s="285"/>
    </row>
    <row r="15" spans="1:7" ht="45.75" customHeight="1">
      <c r="A15" s="154"/>
      <c r="B15" s="284" t="s">
        <v>1232</v>
      </c>
      <c r="C15" s="284"/>
      <c r="D15" s="284"/>
      <c r="E15" s="284"/>
      <c r="F15" s="284"/>
      <c r="G15" s="284"/>
    </row>
    <row r="16" spans="1:7" ht="125.25" customHeight="1">
      <c r="A16" s="287" t="s">
        <v>1233</v>
      </c>
      <c r="B16" s="287"/>
      <c r="C16" s="287"/>
      <c r="D16" s="287"/>
      <c r="E16" s="287"/>
      <c r="F16" s="287"/>
      <c r="G16" s="287"/>
    </row>
    <row r="17" spans="1:7" ht="58.5" customHeight="1">
      <c r="A17" s="282" t="s">
        <v>1237</v>
      </c>
      <c r="B17" s="282"/>
      <c r="C17" s="282"/>
      <c r="D17" s="282"/>
      <c r="E17" s="282"/>
      <c r="F17" s="282"/>
      <c r="G17" s="282"/>
    </row>
    <row r="18" ht="15">
      <c r="A18" s="154"/>
    </row>
    <row r="19" ht="15">
      <c r="A19" s="154"/>
    </row>
    <row r="20" ht="15">
      <c r="A20" s="154"/>
    </row>
    <row r="21" ht="15">
      <c r="A21" s="247"/>
    </row>
    <row r="22" ht="15.75" customHeight="1">
      <c r="A22" s="247"/>
    </row>
    <row r="23" ht="15.75" customHeight="1">
      <c r="A23" s="247"/>
    </row>
    <row r="24" ht="15">
      <c r="A24" s="247"/>
    </row>
    <row r="25" ht="15">
      <c r="A25" s="247"/>
    </row>
    <row r="26" ht="15">
      <c r="A26" s="247"/>
    </row>
    <row r="27" ht="15">
      <c r="A27" s="247"/>
    </row>
    <row r="28" ht="15">
      <c r="A28" s="247"/>
    </row>
    <row r="29" ht="15">
      <c r="A29" s="154"/>
    </row>
    <row r="30" ht="15">
      <c r="A30" s="154"/>
    </row>
    <row r="31" ht="17.25" customHeight="1">
      <c r="A31" s="154"/>
    </row>
    <row r="32" spans="1:7" ht="25.5" customHeight="1">
      <c r="A32" s="277" t="s">
        <v>1112</v>
      </c>
      <c r="B32" s="277"/>
      <c r="C32" s="277"/>
      <c r="D32" s="277"/>
      <c r="E32" s="277"/>
      <c r="F32" s="277"/>
      <c r="G32" s="277"/>
    </row>
    <row r="33" spans="1:7" ht="78.75" customHeight="1">
      <c r="A33" s="288" t="s">
        <v>1239</v>
      </c>
      <c r="B33" s="288"/>
      <c r="C33" s="288"/>
      <c r="D33" s="288"/>
      <c r="E33" s="288"/>
      <c r="F33" s="288"/>
      <c r="G33" s="288"/>
    </row>
    <row r="34" spans="1:7" ht="78.75" customHeight="1">
      <c r="A34" s="276" t="s">
        <v>1126</v>
      </c>
      <c r="B34" s="276"/>
      <c r="C34" s="276"/>
      <c r="D34" s="276"/>
      <c r="E34" s="276"/>
      <c r="F34" s="276"/>
      <c r="G34" s="276"/>
    </row>
    <row r="35" spans="1:7" ht="42" customHeight="1">
      <c r="A35" s="278" t="s">
        <v>1238</v>
      </c>
      <c r="B35" s="279"/>
      <c r="C35" s="279"/>
      <c r="D35" s="279"/>
      <c r="E35" s="279"/>
      <c r="F35" s="279"/>
      <c r="G35" s="279"/>
    </row>
    <row r="36" ht="36.75" customHeight="1"/>
  </sheetData>
  <sheetProtection selectLockedCells="1"/>
  <mergeCells count="21">
    <mergeCell ref="A1:F1"/>
    <mergeCell ref="A2:F2"/>
    <mergeCell ref="C3:D3"/>
    <mergeCell ref="B14:G14"/>
    <mergeCell ref="B15:G15"/>
    <mergeCell ref="A4:G4"/>
    <mergeCell ref="A5:G5"/>
    <mergeCell ref="A6:G6"/>
    <mergeCell ref="A7:G7"/>
    <mergeCell ref="B10:G10"/>
    <mergeCell ref="A34:G34"/>
    <mergeCell ref="A32:G32"/>
    <mergeCell ref="A35:G35"/>
    <mergeCell ref="B9:G9"/>
    <mergeCell ref="B8:G8"/>
    <mergeCell ref="B11:G11"/>
    <mergeCell ref="B12:G12"/>
    <mergeCell ref="B13:G13"/>
    <mergeCell ref="A16:G16"/>
    <mergeCell ref="A17:G17"/>
    <mergeCell ref="A33:G33"/>
  </mergeCells>
  <dataValidations count="1">
    <dataValidation type="list" allowBlank="1" showInputMessage="1" showErrorMessage="1" sqref="C3">
      <formula1>Districts</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F24"/>
  <sheetViews>
    <sheetView showGridLines="0" zoomScalePageLayoutView="0" workbookViewId="0" topLeftCell="A3">
      <selection activeCell="C15" sqref="C15"/>
    </sheetView>
  </sheetViews>
  <sheetFormatPr defaultColWidth="9.140625" defaultRowHeight="15"/>
  <cols>
    <col min="1" max="1" width="27.8515625" style="38" customWidth="1"/>
    <col min="2" max="2" width="19.421875" style="38" customWidth="1"/>
    <col min="3" max="3" width="23.140625" style="38" customWidth="1"/>
    <col min="4" max="4" width="18.00390625" style="38" customWidth="1"/>
    <col min="5" max="5" width="16.8515625" style="38" customWidth="1"/>
    <col min="6" max="6" width="17.421875" style="38" customWidth="1"/>
    <col min="7" max="16384" width="9.140625" style="38" customWidth="1"/>
  </cols>
  <sheetData>
    <row r="1" spans="1:6" ht="56.25" customHeight="1">
      <c r="A1" s="169" t="s">
        <v>1114</v>
      </c>
      <c r="B1" s="170" t="s">
        <v>1115</v>
      </c>
      <c r="C1" s="169" t="s">
        <v>1116</v>
      </c>
      <c r="D1" s="171" t="s">
        <v>1117</v>
      </c>
      <c r="E1" s="172" t="s">
        <v>1118</v>
      </c>
      <c r="F1" s="172" t="s">
        <v>1119</v>
      </c>
    </row>
    <row r="2" spans="1:6" ht="22.5" customHeight="1">
      <c r="A2" s="212">
        <v>10000000</v>
      </c>
      <c r="B2" s="207">
        <f>A2</f>
        <v>10000000</v>
      </c>
      <c r="C2" s="173">
        <v>1.05</v>
      </c>
      <c r="D2" s="213">
        <f>B2/C2</f>
        <v>9523809.523809524</v>
      </c>
      <c r="E2" s="208">
        <f>A2-D2</f>
        <v>476190.47619047575</v>
      </c>
      <c r="F2" s="208">
        <f>E2+D2</f>
        <v>10000000</v>
      </c>
    </row>
    <row r="3" spans="1:6" ht="9" customHeight="1">
      <c r="A3" s="291" t="s">
        <v>1120</v>
      </c>
      <c r="B3" s="294" t="s">
        <v>1121</v>
      </c>
      <c r="C3" s="294"/>
      <c r="D3" s="294"/>
      <c r="E3" s="294"/>
      <c r="F3" s="294"/>
    </row>
    <row r="4" spans="1:6" ht="9.75" customHeight="1">
      <c r="A4" s="292"/>
      <c r="B4" s="295"/>
      <c r="C4" s="295"/>
      <c r="D4" s="295"/>
      <c r="E4" s="295"/>
      <c r="F4" s="295"/>
    </row>
    <row r="5" spans="1:6" ht="7.5" customHeight="1">
      <c r="A5" s="293"/>
      <c r="B5" s="295"/>
      <c r="C5" s="295"/>
      <c r="D5" s="295"/>
      <c r="E5" s="295"/>
      <c r="F5" s="295"/>
    </row>
    <row r="6" spans="1:6" ht="38.25">
      <c r="A6" s="296" t="s">
        <v>1122</v>
      </c>
      <c r="B6" s="169" t="s">
        <v>1123</v>
      </c>
      <c r="C6" s="172" t="s">
        <v>1124</v>
      </c>
      <c r="D6" s="170" t="s">
        <v>1130</v>
      </c>
      <c r="E6" s="174"/>
      <c r="F6" s="195" t="s">
        <v>1129</v>
      </c>
    </row>
    <row r="7" spans="1:6" ht="22.5" customHeight="1">
      <c r="A7" s="297"/>
      <c r="B7" s="207">
        <f>D2</f>
        <v>9523809.523809524</v>
      </c>
      <c r="C7" s="175">
        <v>0.05</v>
      </c>
      <c r="D7" s="207">
        <f>B7*C7</f>
        <v>476190.4761904762</v>
      </c>
      <c r="E7" s="194"/>
      <c r="F7" s="208">
        <f>IF(E2=D7,D7,"error")</f>
        <v>476190.4761904762</v>
      </c>
    </row>
    <row r="8" spans="1:6" ht="39.75" customHeight="1">
      <c r="A8" s="300" t="s">
        <v>1249</v>
      </c>
      <c r="B8" s="301"/>
      <c r="C8" s="301"/>
      <c r="D8" s="301"/>
      <c r="E8" s="301"/>
      <c r="F8" s="301"/>
    </row>
    <row r="9" spans="1:6" ht="60" customHeight="1">
      <c r="A9" s="176" t="s">
        <v>1114</v>
      </c>
      <c r="B9" s="177" t="s">
        <v>1115</v>
      </c>
      <c r="C9" s="178" t="s">
        <v>1116</v>
      </c>
      <c r="D9" s="179" t="s">
        <v>1117</v>
      </c>
      <c r="E9" s="180" t="s">
        <v>1118</v>
      </c>
      <c r="F9" s="180" t="s">
        <v>1119</v>
      </c>
    </row>
    <row r="10" spans="1:6" ht="15">
      <c r="A10" s="181">
        <v>8517020</v>
      </c>
      <c r="B10" s="209">
        <f>A10</f>
        <v>8517020</v>
      </c>
      <c r="C10" s="182">
        <v>1.0178</v>
      </c>
      <c r="D10" s="210">
        <f>IF(B10=0,"0",B10/C10)</f>
        <v>8368068.382786402</v>
      </c>
      <c r="E10" s="211">
        <f>IF(A10=0,"0",A10-D10)</f>
        <v>148951.61721359845</v>
      </c>
      <c r="F10" s="206">
        <f>IF(D10=0,"0",E10+D10)</f>
        <v>8517020</v>
      </c>
    </row>
    <row r="11" spans="1:6" ht="12.75">
      <c r="A11" s="183"/>
      <c r="B11" s="183"/>
      <c r="C11" s="229"/>
      <c r="D11" s="183"/>
      <c r="E11" s="183"/>
      <c r="F11" s="183"/>
    </row>
    <row r="12" spans="1:6" ht="12.75">
      <c r="A12" s="183"/>
      <c r="B12" s="183"/>
      <c r="C12" s="230"/>
      <c r="D12" s="183"/>
      <c r="E12" s="183"/>
      <c r="F12" s="183"/>
    </row>
    <row r="13" spans="1:6" ht="12.75">
      <c r="A13" s="183"/>
      <c r="B13" s="183"/>
      <c r="C13" s="229"/>
      <c r="D13" s="183"/>
      <c r="E13" s="183"/>
      <c r="F13" s="183"/>
    </row>
    <row r="14" spans="1:6" ht="38.25">
      <c r="A14" s="298" t="s">
        <v>1122</v>
      </c>
      <c r="B14" s="178" t="s">
        <v>1123</v>
      </c>
      <c r="C14" s="231" t="s">
        <v>1124</v>
      </c>
      <c r="D14" s="177" t="s">
        <v>1131</v>
      </c>
      <c r="E14" s="183"/>
      <c r="F14" s="215"/>
    </row>
    <row r="15" spans="1:6" ht="12.75">
      <c r="A15" s="299"/>
      <c r="B15" s="209">
        <f>D10</f>
        <v>8368068.382786402</v>
      </c>
      <c r="C15" s="214">
        <v>0.0178</v>
      </c>
      <c r="D15" s="209">
        <f>IF(B15=0,"0",B15*C15)</f>
        <v>148951.61721359796</v>
      </c>
      <c r="E15" s="183"/>
      <c r="F15" s="216"/>
    </row>
    <row r="16" ht="12.75">
      <c r="C16" s="232"/>
    </row>
    <row r="17" spans="1:6" ht="15">
      <c r="A17"/>
      <c r="B17"/>
      <c r="C17"/>
      <c r="D17"/>
      <c r="E17"/>
      <c r="F17"/>
    </row>
    <row r="18" spans="1:6" ht="15">
      <c r="A18"/>
      <c r="B18"/>
      <c r="C18"/>
      <c r="D18"/>
      <c r="E18"/>
      <c r="F18"/>
    </row>
    <row r="19" spans="1:6" ht="15">
      <c r="A19"/>
      <c r="B19"/>
      <c r="C19"/>
      <c r="D19"/>
      <c r="E19"/>
      <c r="F19"/>
    </row>
    <row r="20" spans="1:6" ht="15">
      <c r="A20"/>
      <c r="B20"/>
      <c r="C20"/>
      <c r="D20"/>
      <c r="E20"/>
      <c r="F20"/>
    </row>
    <row r="21" spans="1:6" ht="15">
      <c r="A21"/>
      <c r="B21"/>
      <c r="C21"/>
      <c r="D21"/>
      <c r="E21"/>
      <c r="F21"/>
    </row>
    <row r="22" spans="1:6" ht="15">
      <c r="A22"/>
      <c r="B22"/>
      <c r="C22"/>
      <c r="D22"/>
      <c r="E22"/>
      <c r="F22"/>
    </row>
    <row r="23" spans="1:6" ht="15">
      <c r="A23"/>
      <c r="B23"/>
      <c r="C23"/>
      <c r="D23"/>
      <c r="E23"/>
      <c r="F23"/>
    </row>
    <row r="24" spans="1:6" ht="15">
      <c r="A24"/>
      <c r="B24"/>
      <c r="C24"/>
      <c r="D24"/>
      <c r="E24"/>
      <c r="F24"/>
    </row>
  </sheetData>
  <sheetProtection password="CF77" sheet="1" objects="1" scenarios="1" selectLockedCells="1"/>
  <mergeCells count="5">
    <mergeCell ref="A3:A5"/>
    <mergeCell ref="B3:F5"/>
    <mergeCell ref="A6:A7"/>
    <mergeCell ref="A14:A15"/>
    <mergeCell ref="A8:F8"/>
  </mergeCells>
  <printOptions/>
  <pageMargins left="0.75" right="0.75" top="1" bottom="1"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sheetPr>
    <tabColor indexed="15"/>
  </sheetPr>
  <dimension ref="A1:E34"/>
  <sheetViews>
    <sheetView showGridLines="0" zoomScalePageLayoutView="0" workbookViewId="0" topLeftCell="A14">
      <selection activeCell="B25" sqref="B25"/>
    </sheetView>
  </sheetViews>
  <sheetFormatPr defaultColWidth="9.140625" defaultRowHeight="15"/>
  <cols>
    <col min="1" max="1" width="54.140625" style="38" customWidth="1"/>
    <col min="2" max="2" width="28.57421875" style="38" customWidth="1"/>
    <col min="3" max="3" width="40.57421875" style="38" customWidth="1"/>
    <col min="4" max="4" width="20.7109375" style="38" customWidth="1"/>
    <col min="5" max="16384" width="9.140625" style="38" customWidth="1"/>
  </cols>
  <sheetData>
    <row r="1" ht="15.75" customHeight="1">
      <c r="A1" s="37" t="s">
        <v>1006</v>
      </c>
    </row>
    <row r="2" ht="15.75" customHeight="1">
      <c r="A2" s="39" t="s">
        <v>63</v>
      </c>
    </row>
    <row r="3" spans="1:3" ht="19.5" customHeight="1">
      <c r="A3" s="37" t="s">
        <v>1007</v>
      </c>
      <c r="C3" s="40"/>
    </row>
    <row r="4" spans="1:3" ht="18" customHeight="1">
      <c r="A4" s="41" t="str">
        <f>LOOKUP(A2,lists!B2:B90,lists!A2:A90)</f>
        <v>019</v>
      </c>
      <c r="C4" s="40"/>
    </row>
    <row r="5" spans="1:3" ht="18" customHeight="1">
      <c r="A5" s="42" t="s">
        <v>1008</v>
      </c>
      <c r="B5" s="43" t="s">
        <v>1009</v>
      </c>
      <c r="C5" s="44"/>
    </row>
    <row r="6" spans="1:2" ht="18" customHeight="1">
      <c r="A6" s="45" t="s">
        <v>1244</v>
      </c>
      <c r="B6" s="46">
        <v>8517020</v>
      </c>
    </row>
    <row r="7" spans="1:2" ht="18" customHeight="1">
      <c r="A7" s="45" t="s">
        <v>1245</v>
      </c>
      <c r="B7" s="46">
        <v>0</v>
      </c>
    </row>
    <row r="8" spans="1:2" ht="18" customHeight="1">
      <c r="A8" s="47" t="s">
        <v>1010</v>
      </c>
      <c r="B8" s="46">
        <v>0</v>
      </c>
    </row>
    <row r="9" spans="1:2" ht="18" customHeight="1">
      <c r="A9" s="47" t="s">
        <v>1011</v>
      </c>
      <c r="B9" s="46">
        <v>0</v>
      </c>
    </row>
    <row r="10" spans="1:2" ht="18" customHeight="1">
      <c r="A10" s="48" t="s">
        <v>1098</v>
      </c>
      <c r="B10" s="49">
        <f>SUM(B6:B9)</f>
        <v>8517020</v>
      </c>
    </row>
    <row r="11" spans="1:3" ht="22.5" customHeight="1">
      <c r="A11" s="302" t="s">
        <v>1012</v>
      </c>
      <c r="B11" s="302"/>
      <c r="C11" s="302"/>
    </row>
    <row r="12" spans="1:3" ht="18" customHeight="1">
      <c r="A12" s="50"/>
      <c r="B12" s="51" t="s">
        <v>1013</v>
      </c>
      <c r="C12" s="52"/>
    </row>
    <row r="13" spans="1:3" ht="34.5" customHeight="1">
      <c r="A13" s="191" t="s">
        <v>1191</v>
      </c>
      <c r="B13" s="53">
        <v>85170</v>
      </c>
      <c r="C13" s="184" t="s">
        <v>1014</v>
      </c>
    </row>
    <row r="14" spans="1:3" ht="18" customHeight="1">
      <c r="A14" s="192" t="s">
        <v>1127</v>
      </c>
      <c r="B14" s="53">
        <v>0</v>
      </c>
      <c r="C14" s="184" t="s">
        <v>1015</v>
      </c>
    </row>
    <row r="15" spans="1:3" ht="18" customHeight="1">
      <c r="A15" s="193" t="s">
        <v>1128</v>
      </c>
      <c r="B15" s="54">
        <f>B13-B14</f>
        <v>85170</v>
      </c>
      <c r="C15" s="55"/>
    </row>
    <row r="16" spans="1:4" ht="18" customHeight="1">
      <c r="A16" s="47" t="s">
        <v>1016</v>
      </c>
      <c r="B16" s="54">
        <f>'Neglected-Delinquent'!D30</f>
        <v>0</v>
      </c>
      <c r="C16" s="184" t="s">
        <v>1110</v>
      </c>
      <c r="D16" s="56">
        <f>'[3]5. Neglected-Delinquent'!D33</f>
        <v>0</v>
      </c>
    </row>
    <row r="17" spans="1:4" ht="18" customHeight="1">
      <c r="A17" s="47" t="s">
        <v>1017</v>
      </c>
      <c r="B17" s="53">
        <v>25000</v>
      </c>
      <c r="C17" s="57"/>
      <c r="D17" s="56"/>
    </row>
    <row r="18" spans="1:3" ht="18" customHeight="1">
      <c r="A18" s="47" t="s">
        <v>1018</v>
      </c>
      <c r="B18" s="53">
        <v>440237</v>
      </c>
      <c r="C18" s="57"/>
    </row>
    <row r="19" spans="1:3" ht="18" customHeight="1">
      <c r="A19" s="47" t="s">
        <v>1019</v>
      </c>
      <c r="B19" s="58">
        <v>0</v>
      </c>
      <c r="C19" s="184" t="s">
        <v>1014</v>
      </c>
    </row>
    <row r="20" spans="1:3" ht="18" customHeight="1">
      <c r="A20" s="47" t="s">
        <v>1020</v>
      </c>
      <c r="B20" s="59">
        <v>200000</v>
      </c>
      <c r="C20" s="184" t="s">
        <v>1014</v>
      </c>
    </row>
    <row r="21" spans="1:3" ht="18" customHeight="1">
      <c r="A21" s="47" t="s">
        <v>1021</v>
      </c>
      <c r="B21" s="53">
        <v>0</v>
      </c>
      <c r="C21" s="184" t="s">
        <v>1014</v>
      </c>
    </row>
    <row r="22" spans="1:3" ht="18" customHeight="1">
      <c r="A22" s="47" t="s">
        <v>1022</v>
      </c>
      <c r="B22" s="53">
        <v>362464</v>
      </c>
      <c r="C22" s="184" t="s">
        <v>1014</v>
      </c>
    </row>
    <row r="23" spans="1:3" ht="18" customHeight="1">
      <c r="A23" s="60" t="s">
        <v>1023</v>
      </c>
      <c r="B23" s="61"/>
      <c r="C23" s="164" t="s">
        <v>1024</v>
      </c>
    </row>
    <row r="24" spans="1:3" ht="28.5" customHeight="1">
      <c r="A24" s="303" t="s">
        <v>1190</v>
      </c>
      <c r="B24" s="304"/>
      <c r="C24" s="304"/>
    </row>
    <row r="25" spans="1:3" ht="18" customHeight="1">
      <c r="A25" s="47" t="s">
        <v>1025</v>
      </c>
      <c r="B25" s="62">
        <v>1297968</v>
      </c>
      <c r="C25" s="63">
        <f>IF(C23="yes",(B10-B7-B9)*0.1,"NA")</f>
        <v>851702</v>
      </c>
    </row>
    <row r="26" spans="1:3" ht="18" customHeight="1">
      <c r="A26" s="47" t="s">
        <v>1026</v>
      </c>
      <c r="B26" s="53">
        <v>55000</v>
      </c>
      <c r="C26" s="57"/>
    </row>
    <row r="27" spans="1:3" ht="18" customHeight="1">
      <c r="A27" s="47" t="s">
        <v>1027</v>
      </c>
      <c r="B27" s="53">
        <v>1396000</v>
      </c>
      <c r="C27" s="57"/>
    </row>
    <row r="28" spans="1:4" ht="18" customHeight="1">
      <c r="A28" s="64" t="s">
        <v>1028</v>
      </c>
      <c r="B28" s="54">
        <f>B26+B27</f>
        <v>1451000</v>
      </c>
      <c r="C28" s="65"/>
      <c r="D28" s="66" t="s">
        <v>1024</v>
      </c>
    </row>
    <row r="29" spans="1:4" ht="18" customHeight="1">
      <c r="A29" s="47" t="s">
        <v>1029</v>
      </c>
      <c r="B29" s="53">
        <v>275000</v>
      </c>
      <c r="C29" s="184" t="s">
        <v>1030</v>
      </c>
      <c r="D29" s="66" t="s">
        <v>1031</v>
      </c>
    </row>
    <row r="30" spans="1:3" ht="18" customHeight="1">
      <c r="A30" s="47" t="s">
        <v>1032</v>
      </c>
      <c r="B30" s="54">
        <f>Indirect_Costs!D15</f>
        <v>148951.61721359796</v>
      </c>
      <c r="C30" s="184" t="s">
        <v>1033</v>
      </c>
    </row>
    <row r="31" spans="1:4" ht="18" customHeight="1">
      <c r="A31" s="47" t="s">
        <v>1034</v>
      </c>
      <c r="B31" s="53">
        <v>1607541</v>
      </c>
      <c r="C31" s="185"/>
      <c r="D31" s="66"/>
    </row>
    <row r="32" spans="1:3" ht="18" customHeight="1">
      <c r="A32" s="67" t="s">
        <v>1035</v>
      </c>
      <c r="B32" s="53">
        <v>0</v>
      </c>
      <c r="C32" s="184" t="s">
        <v>1015</v>
      </c>
    </row>
    <row r="33" spans="1:5" ht="18" customHeight="1">
      <c r="A33" s="64" t="s">
        <v>1036</v>
      </c>
      <c r="B33" s="68">
        <f>SUM(B13,B16,B18,B31,B32,B21,B22,B28,B19,B17,B20,B25,B30,B29)</f>
        <v>5893331.6172135975</v>
      </c>
      <c r="C33" s="57"/>
      <c r="E33" s="66" t="s">
        <v>1024</v>
      </c>
    </row>
    <row r="34" spans="1:5" ht="18" customHeight="1">
      <c r="A34" s="69" t="s">
        <v>1037</v>
      </c>
      <c r="B34" s="68">
        <f>SUM(B10-B33)</f>
        <v>2623688.3827864025</v>
      </c>
      <c r="C34" s="239"/>
      <c r="E34" s="66" t="s">
        <v>1031</v>
      </c>
    </row>
  </sheetData>
  <sheetProtection password="CF77" sheet="1" objects="1" scenarios="1" selectLockedCells="1"/>
  <mergeCells count="2">
    <mergeCell ref="A11:C11"/>
    <mergeCell ref="A24:C24"/>
  </mergeCells>
  <conditionalFormatting sqref="B28">
    <cfRule type="cellIs" priority="3" dxfId="44" operator="lessThan" stopIfTrue="1">
      <formula>($B$6+$B$8)*0.2</formula>
    </cfRule>
  </conditionalFormatting>
  <conditionalFormatting sqref="B25">
    <cfRule type="cellIs" priority="5" dxfId="44" operator="lessThan" stopIfTrue="1">
      <formula>$C$25</formula>
    </cfRule>
  </conditionalFormatting>
  <dataValidations count="2">
    <dataValidation type="list" allowBlank="1" showInputMessage="1" showErrorMessage="1" sqref="C23">
      <formula1>$E$33:$E$34</formula1>
    </dataValidation>
    <dataValidation type="list" allowBlank="1" showInputMessage="1" showErrorMessage="1" sqref="A2">
      <formula1>Districts</formula1>
    </dataValidation>
  </dataValidations>
  <printOptions/>
  <pageMargins left="0.75" right="0.75" top="1" bottom="1" header="0.5" footer="0.5"/>
  <pageSetup horizontalDpi="600" verticalDpi="600" orientation="portrait" scale="70" r:id="rId4"/>
  <drawing r:id="rId3"/>
  <legacyDrawing r:id="rId2"/>
</worksheet>
</file>

<file path=xl/worksheets/sheet6.xml><?xml version="1.0" encoding="utf-8"?>
<worksheet xmlns="http://schemas.openxmlformats.org/spreadsheetml/2006/main" xmlns:r="http://schemas.openxmlformats.org/officeDocument/2006/relationships">
  <sheetPr>
    <tabColor indexed="15"/>
  </sheetPr>
  <dimension ref="A1:ER164"/>
  <sheetViews>
    <sheetView showGridLines="0" showZeros="0" zoomScaleSheetLayoutView="125" zoomScalePageLayoutView="0" workbookViewId="0" topLeftCell="A150">
      <selection activeCell="G163" sqref="G163"/>
    </sheetView>
  </sheetViews>
  <sheetFormatPr defaultColWidth="9.140625" defaultRowHeight="15"/>
  <cols>
    <col min="1" max="1" width="12.421875" style="38" customWidth="1"/>
    <col min="2" max="2" width="14.00390625" style="38" customWidth="1"/>
    <col min="3" max="3" width="10.421875" style="38" customWidth="1"/>
    <col min="4" max="4" width="13.8515625" style="38" customWidth="1"/>
    <col min="5" max="5" width="10.140625" style="38" customWidth="1"/>
    <col min="6" max="6" width="12.140625" style="38" customWidth="1"/>
    <col min="7" max="7" width="9.140625" style="38" customWidth="1"/>
    <col min="8" max="8" width="14.421875" style="38" customWidth="1"/>
    <col min="9" max="9" width="7.140625" style="38" customWidth="1"/>
    <col min="10" max="10" width="7.421875" style="38" customWidth="1"/>
    <col min="11" max="11" width="4.00390625" style="38" customWidth="1"/>
    <col min="12" max="16384" width="9.140625" style="38" customWidth="1"/>
  </cols>
  <sheetData>
    <row r="1" spans="1:148" ht="12.75">
      <c r="A1" s="70"/>
      <c r="B1" s="70"/>
      <c r="C1" s="90"/>
      <c r="D1" s="70"/>
      <c r="E1" s="70"/>
      <c r="F1" s="70"/>
      <c r="G1" s="70"/>
      <c r="H1" s="70"/>
      <c r="I1" s="70"/>
      <c r="J1" s="47"/>
      <c r="K1" s="47"/>
      <c r="L1" s="47"/>
      <c r="M1" s="47"/>
      <c r="N1" s="47"/>
      <c r="O1" s="47"/>
      <c r="P1" s="47"/>
      <c r="Q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row>
    <row r="2" spans="1:148" ht="12.75">
      <c r="A2" s="70"/>
      <c r="B2" s="70"/>
      <c r="C2" s="90"/>
      <c r="D2" s="70"/>
      <c r="E2" s="70"/>
      <c r="F2" s="70"/>
      <c r="G2" s="70"/>
      <c r="H2" s="70"/>
      <c r="I2" s="70"/>
      <c r="J2" s="47"/>
      <c r="K2" s="47"/>
      <c r="L2" s="47"/>
      <c r="M2" s="47"/>
      <c r="N2" s="47"/>
      <c r="O2" s="47"/>
      <c r="P2" s="47"/>
      <c r="Q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row>
    <row r="3" spans="1:148" ht="12.75">
      <c r="A3" s="70"/>
      <c r="B3" s="70"/>
      <c r="C3" s="90"/>
      <c r="D3" s="70"/>
      <c r="E3" s="70"/>
      <c r="F3" s="70"/>
      <c r="G3" s="70"/>
      <c r="H3" s="70"/>
      <c r="I3" s="70"/>
      <c r="J3" s="47"/>
      <c r="K3" s="47"/>
      <c r="L3" s="47"/>
      <c r="M3" s="47"/>
      <c r="N3" s="47"/>
      <c r="O3" s="47"/>
      <c r="P3" s="47"/>
      <c r="Q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row>
    <row r="4" spans="1:148" ht="12.75">
      <c r="A4" s="70"/>
      <c r="B4" s="70"/>
      <c r="C4" s="90"/>
      <c r="D4" s="70"/>
      <c r="E4" s="70"/>
      <c r="F4" s="70"/>
      <c r="G4" s="70"/>
      <c r="H4" s="70"/>
      <c r="I4" s="70"/>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row>
    <row r="5" spans="1:148" ht="15">
      <c r="A5" s="110" t="s">
        <v>1006</v>
      </c>
      <c r="B5" s="70"/>
      <c r="C5" s="321" t="s">
        <v>63</v>
      </c>
      <c r="D5" s="322"/>
      <c r="E5" s="323"/>
      <c r="F5" s="70"/>
      <c r="G5" s="70"/>
      <c r="H5" s="70"/>
      <c r="I5" s="70"/>
      <c r="J5"/>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row>
    <row r="6" spans="1:148" ht="15">
      <c r="A6" s="108" t="s">
        <v>1007</v>
      </c>
      <c r="B6" s="109"/>
      <c r="C6" s="112" t="str">
        <f>'Budget Summary '!A4</f>
        <v>019</v>
      </c>
      <c r="D6" s="70"/>
      <c r="E6" s="70"/>
      <c r="F6" s="70"/>
      <c r="G6" s="70"/>
      <c r="H6" s="70"/>
      <c r="I6" s="70"/>
      <c r="J6"/>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row>
    <row r="7" spans="1:148" ht="6.75" customHeight="1">
      <c r="A7" s="108"/>
      <c r="B7" s="109"/>
      <c r="C7" s="113"/>
      <c r="D7" s="70"/>
      <c r="E7" s="70"/>
      <c r="F7" s="70"/>
      <c r="G7" s="70"/>
      <c r="H7" s="70"/>
      <c r="I7" s="70"/>
      <c r="J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row>
    <row r="8" spans="1:9" ht="12.75">
      <c r="A8" s="93" t="s">
        <v>1069</v>
      </c>
      <c r="B8" s="102"/>
      <c r="D8" s="102"/>
      <c r="E8" s="102"/>
      <c r="F8" s="102"/>
      <c r="G8" s="102"/>
      <c r="H8" s="102"/>
      <c r="I8" s="102"/>
    </row>
    <row r="9" spans="1:10" ht="12.75">
      <c r="A9" s="102" t="s">
        <v>1070</v>
      </c>
      <c r="D9" s="102"/>
      <c r="E9" s="94" t="s">
        <v>1024</v>
      </c>
      <c r="F9" s="102" t="s">
        <v>1071</v>
      </c>
      <c r="H9" s="102"/>
      <c r="J9" s="94" t="s">
        <v>1024</v>
      </c>
    </row>
    <row r="10" spans="1:10" ht="12.75">
      <c r="A10" s="102" t="s">
        <v>1209</v>
      </c>
      <c r="F10" s="70"/>
      <c r="G10" s="95"/>
      <c r="H10" s="102"/>
      <c r="I10" s="102"/>
      <c r="J10" s="66"/>
    </row>
    <row r="11" spans="1:10" ht="15">
      <c r="A11"/>
      <c r="F11" s="70"/>
      <c r="G11" s="95"/>
      <c r="H11" s="102"/>
      <c r="I11" s="102"/>
      <c r="J11" s="66"/>
    </row>
    <row r="12" spans="1:10" ht="12.75">
      <c r="A12" s="102"/>
      <c r="F12" s="70"/>
      <c r="G12" s="95"/>
      <c r="H12" s="102"/>
      <c r="I12" s="102"/>
      <c r="J12" s="66"/>
    </row>
    <row r="13" spans="1:10" ht="12.75">
      <c r="A13" s="102"/>
      <c r="F13" s="70"/>
      <c r="G13" s="95"/>
      <c r="H13" s="102"/>
      <c r="I13" s="102"/>
      <c r="J13" s="66"/>
    </row>
    <row r="14" spans="1:10" ht="12.75">
      <c r="A14" s="102"/>
      <c r="F14" s="70"/>
      <c r="G14" s="95"/>
      <c r="H14" s="102"/>
      <c r="I14" s="102"/>
      <c r="J14" s="66"/>
    </row>
    <row r="15" spans="1:10" ht="12.75">
      <c r="A15" s="102" t="s">
        <v>1202</v>
      </c>
      <c r="F15" s="70"/>
      <c r="G15" s="95"/>
      <c r="H15" s="102"/>
      <c r="I15" s="102"/>
      <c r="J15" s="66"/>
    </row>
    <row r="16" spans="1:10" ht="12.75">
      <c r="A16" s="102"/>
      <c r="F16" s="70"/>
      <c r="G16" s="95"/>
      <c r="H16" s="102"/>
      <c r="I16" s="102"/>
      <c r="J16" s="66"/>
    </row>
    <row r="17" spans="1:10" ht="12.75">
      <c r="A17" s="102"/>
      <c r="F17" s="70"/>
      <c r="G17" s="95"/>
      <c r="H17" s="102"/>
      <c r="I17" s="102"/>
      <c r="J17" s="66"/>
    </row>
    <row r="18" spans="1:10" ht="12.75">
      <c r="A18" s="102"/>
      <c r="F18" s="70"/>
      <c r="G18" s="95"/>
      <c r="H18" s="102"/>
      <c r="I18" s="102"/>
      <c r="J18" s="66"/>
    </row>
    <row r="19" spans="1:10" ht="12.75">
      <c r="A19" s="102"/>
      <c r="F19" s="70"/>
      <c r="G19" s="95"/>
      <c r="H19" s="102"/>
      <c r="I19" s="102"/>
      <c r="J19" s="66"/>
    </row>
    <row r="20" spans="1:9" ht="12.75">
      <c r="A20" s="93" t="s">
        <v>1072</v>
      </c>
      <c r="B20" s="102"/>
      <c r="C20" s="102"/>
      <c r="D20" s="102"/>
      <c r="E20" s="102"/>
      <c r="F20" s="102"/>
      <c r="G20" s="168"/>
      <c r="H20" s="102"/>
      <c r="I20" s="102"/>
    </row>
    <row r="21" spans="1:8" ht="12.75">
      <c r="A21" s="106" t="s">
        <v>1102</v>
      </c>
      <c r="C21" s="114"/>
      <c r="D21" s="114"/>
      <c r="E21" s="114"/>
      <c r="F21" s="114"/>
      <c r="G21" s="94" t="s">
        <v>1207</v>
      </c>
      <c r="H21" s="102"/>
    </row>
    <row r="22" spans="1:8" ht="6.75" customHeight="1">
      <c r="A22" s="106"/>
      <c r="C22" s="114"/>
      <c r="D22" s="114"/>
      <c r="E22" s="114"/>
      <c r="F22" s="114"/>
      <c r="G22" s="95"/>
      <c r="H22" s="102"/>
    </row>
    <row r="23" spans="1:9" ht="12.75">
      <c r="A23" s="110" t="s">
        <v>1073</v>
      </c>
      <c r="B23" s="70"/>
      <c r="C23" s="324"/>
      <c r="D23" s="324"/>
      <c r="E23" s="324"/>
      <c r="F23" s="324"/>
      <c r="G23" s="324"/>
      <c r="H23" s="324"/>
      <c r="I23" s="102"/>
    </row>
    <row r="24" spans="1:9" ht="12.75">
      <c r="A24" s="104" t="s">
        <v>1074</v>
      </c>
      <c r="B24" s="70"/>
      <c r="C24" s="115"/>
      <c r="D24" s="115"/>
      <c r="E24" s="115"/>
      <c r="F24" s="115"/>
      <c r="G24" s="115"/>
      <c r="H24" s="115"/>
      <c r="I24" s="102"/>
    </row>
    <row r="25" spans="1:9" ht="12.75">
      <c r="A25" s="110"/>
      <c r="B25" s="70"/>
      <c r="C25" s="115"/>
      <c r="D25" s="115"/>
      <c r="E25" s="115"/>
      <c r="F25" s="115"/>
      <c r="G25" s="115"/>
      <c r="H25" s="115"/>
      <c r="I25" s="102"/>
    </row>
    <row r="26" spans="1:9" ht="12.75">
      <c r="A26" s="110"/>
      <c r="B26" s="70"/>
      <c r="C26" s="115"/>
      <c r="D26" s="115"/>
      <c r="E26" s="115"/>
      <c r="F26" s="115"/>
      <c r="G26" s="115"/>
      <c r="H26" s="115"/>
      <c r="I26" s="102"/>
    </row>
    <row r="27" spans="1:9" ht="12.75">
      <c r="A27" s="110"/>
      <c r="B27" s="70"/>
      <c r="C27" s="115"/>
      <c r="D27" s="115"/>
      <c r="E27" s="115"/>
      <c r="F27" s="115"/>
      <c r="G27" s="115"/>
      <c r="H27" s="115"/>
      <c r="I27" s="102"/>
    </row>
    <row r="28" spans="1:9" ht="12.75">
      <c r="A28" s="38" t="s">
        <v>1075</v>
      </c>
      <c r="B28" s="102"/>
      <c r="C28" s="116"/>
      <c r="D28" s="116"/>
      <c r="E28" s="116"/>
      <c r="F28" s="116"/>
      <c r="G28" s="116"/>
      <c r="H28" s="116"/>
      <c r="I28" s="102"/>
    </row>
    <row r="29" spans="1:9" ht="12.75">
      <c r="A29" s="93"/>
      <c r="B29" s="102"/>
      <c r="C29" s="116"/>
      <c r="D29" s="116"/>
      <c r="E29" s="116"/>
      <c r="F29" s="116"/>
      <c r="G29" s="116"/>
      <c r="H29" s="116"/>
      <c r="I29" s="102"/>
    </row>
    <row r="30" spans="1:9" ht="12.75">
      <c r="A30" s="93"/>
      <c r="B30" s="102"/>
      <c r="C30" s="116"/>
      <c r="D30" s="116"/>
      <c r="E30" s="116"/>
      <c r="F30" s="116"/>
      <c r="G30" s="116"/>
      <c r="H30" s="116"/>
      <c r="I30" s="102"/>
    </row>
    <row r="31" spans="1:9" ht="12.75">
      <c r="A31" s="93"/>
      <c r="B31" s="102"/>
      <c r="C31" s="116"/>
      <c r="D31" s="116"/>
      <c r="E31" s="116"/>
      <c r="F31" s="116"/>
      <c r="G31" s="116"/>
      <c r="H31" s="116"/>
      <c r="I31" s="102"/>
    </row>
    <row r="32" spans="1:9" ht="12.75">
      <c r="A32" s="93"/>
      <c r="B32" s="102"/>
      <c r="C32" s="116"/>
      <c r="D32" s="116"/>
      <c r="E32" s="116"/>
      <c r="F32" s="116"/>
      <c r="G32" s="116"/>
      <c r="H32" s="116"/>
      <c r="I32" s="102"/>
    </row>
    <row r="33" spans="1:9" ht="12.75">
      <c r="A33" s="38" t="s">
        <v>1076</v>
      </c>
      <c r="B33" s="102"/>
      <c r="C33" s="116"/>
      <c r="D33" s="116"/>
      <c r="E33" s="116"/>
      <c r="F33" s="116"/>
      <c r="G33" s="116"/>
      <c r="H33" s="116"/>
      <c r="I33" s="102"/>
    </row>
    <row r="34" spans="1:9" ht="12.75">
      <c r="A34" s="111"/>
      <c r="C34" s="106"/>
      <c r="D34" s="114"/>
      <c r="E34" s="114"/>
      <c r="F34" s="114"/>
      <c r="G34" s="114"/>
      <c r="H34" s="114"/>
      <c r="I34" s="102"/>
    </row>
    <row r="35" spans="1:9" ht="12.75">
      <c r="A35" s="111"/>
      <c r="B35" s="95"/>
      <c r="C35" s="106"/>
      <c r="D35" s="114"/>
      <c r="E35" s="114"/>
      <c r="F35" s="114"/>
      <c r="G35" s="114"/>
      <c r="H35" s="114"/>
      <c r="I35" s="102"/>
    </row>
    <row r="36" spans="1:9" ht="12.75">
      <c r="A36" s="111"/>
      <c r="B36" s="95"/>
      <c r="C36" s="106"/>
      <c r="D36" s="114"/>
      <c r="E36" s="114"/>
      <c r="F36" s="114"/>
      <c r="G36" s="114"/>
      <c r="H36" s="114"/>
      <c r="I36" s="102"/>
    </row>
    <row r="37" spans="1:9" ht="12.75">
      <c r="A37" s="111"/>
      <c r="B37" s="95"/>
      <c r="C37" s="106"/>
      <c r="D37" s="114"/>
      <c r="E37" s="114"/>
      <c r="F37" s="114"/>
      <c r="G37" s="114"/>
      <c r="H37" s="114"/>
      <c r="I37" s="102"/>
    </row>
    <row r="38" spans="1:9" ht="12.75">
      <c r="A38" s="93" t="s">
        <v>1077</v>
      </c>
      <c r="B38" s="102"/>
      <c r="C38" s="102"/>
      <c r="D38" s="190">
        <f>'Budget Summary '!B18</f>
        <v>440237</v>
      </c>
      <c r="E38" s="38" t="s">
        <v>1125</v>
      </c>
      <c r="H38" s="102"/>
      <c r="I38" s="102"/>
    </row>
    <row r="39" spans="1:9" ht="8.25" customHeight="1">
      <c r="A39"/>
      <c r="B39"/>
      <c r="C39"/>
      <c r="D39"/>
      <c r="E39"/>
      <c r="F39"/>
      <c r="I39" s="102"/>
    </row>
    <row r="40" spans="1:9" ht="12.75">
      <c r="A40" s="111"/>
      <c r="B40" s="38" t="s">
        <v>1078</v>
      </c>
      <c r="C40" s="102"/>
      <c r="D40" s="102"/>
      <c r="E40" s="102"/>
      <c r="G40" s="102"/>
      <c r="H40" s="102"/>
      <c r="I40" s="102"/>
    </row>
    <row r="41" spans="1:8" ht="40.5" customHeight="1">
      <c r="A41" s="111" t="s">
        <v>348</v>
      </c>
      <c r="B41" s="117" t="s">
        <v>1079</v>
      </c>
      <c r="C41" s="325" t="s">
        <v>1080</v>
      </c>
      <c r="D41" s="326"/>
      <c r="E41" s="327"/>
      <c r="F41" s="118" t="s">
        <v>1081</v>
      </c>
      <c r="G41" s="155" t="s">
        <v>1192</v>
      </c>
      <c r="H41" s="70"/>
    </row>
    <row r="42" spans="1:8" ht="12.75">
      <c r="A42" s="119"/>
      <c r="B42" s="269" t="s">
        <v>1250</v>
      </c>
      <c r="C42" s="307" t="s">
        <v>1251</v>
      </c>
      <c r="D42" s="308"/>
      <c r="E42" s="309"/>
      <c r="F42" s="270">
        <v>80</v>
      </c>
      <c r="G42" s="234">
        <v>0</v>
      </c>
      <c r="H42" s="70"/>
    </row>
    <row r="43" spans="1:8" ht="12.75">
      <c r="A43" s="119"/>
      <c r="B43" s="271" t="s">
        <v>1252</v>
      </c>
      <c r="C43" s="328" t="s">
        <v>1253</v>
      </c>
      <c r="D43" s="329"/>
      <c r="E43" s="330"/>
      <c r="F43" s="270">
        <v>160</v>
      </c>
      <c r="G43" s="234">
        <v>0</v>
      </c>
      <c r="H43" s="102"/>
    </row>
    <row r="44" spans="1:8" ht="12.75">
      <c r="A44" s="119"/>
      <c r="B44" s="269" t="s">
        <v>1254</v>
      </c>
      <c r="C44" s="307" t="s">
        <v>1255</v>
      </c>
      <c r="D44" s="308"/>
      <c r="E44" s="309"/>
      <c r="F44" s="270">
        <v>80</v>
      </c>
      <c r="G44" s="234">
        <v>0</v>
      </c>
      <c r="H44" s="70"/>
    </row>
    <row r="45" spans="1:8" ht="12.75">
      <c r="A45" s="119"/>
      <c r="B45" s="272" t="s">
        <v>1256</v>
      </c>
      <c r="C45" s="307" t="s">
        <v>1257</v>
      </c>
      <c r="D45" s="308"/>
      <c r="E45" s="309"/>
      <c r="F45" s="270">
        <v>80</v>
      </c>
      <c r="G45" s="234">
        <v>0</v>
      </c>
      <c r="H45" s="70"/>
    </row>
    <row r="46" spans="1:8" ht="12.75">
      <c r="A46" s="119"/>
      <c r="B46" s="257"/>
      <c r="C46" s="310"/>
      <c r="D46" s="308"/>
      <c r="E46" s="309"/>
      <c r="F46" s="121"/>
      <c r="G46" s="234">
        <v>0</v>
      </c>
      <c r="H46" s="70"/>
    </row>
    <row r="47" spans="1:8" ht="12.75">
      <c r="A47" s="119"/>
      <c r="B47" s="257"/>
      <c r="C47" s="310"/>
      <c r="D47" s="308"/>
      <c r="E47" s="309"/>
      <c r="F47" s="121"/>
      <c r="G47" s="234">
        <v>0</v>
      </c>
      <c r="H47" s="70"/>
    </row>
    <row r="48" spans="1:8" ht="12.75">
      <c r="A48" s="119"/>
      <c r="B48" s="143"/>
      <c r="C48" s="142"/>
      <c r="D48" s="142"/>
      <c r="E48" s="142"/>
      <c r="F48" s="218"/>
      <c r="G48" s="219"/>
      <c r="H48" s="70"/>
    </row>
    <row r="49" spans="1:9" ht="12.75" customHeight="1">
      <c r="A49" s="111"/>
      <c r="B49" s="311" t="s">
        <v>1140</v>
      </c>
      <c r="C49" s="311"/>
      <c r="D49" s="311"/>
      <c r="E49" s="311"/>
      <c r="F49" s="311"/>
      <c r="G49" s="311"/>
      <c r="H49" s="311"/>
      <c r="I49" s="70"/>
    </row>
    <row r="50" spans="1:9" ht="12.75">
      <c r="A50" s="111"/>
      <c r="B50" s="311"/>
      <c r="C50" s="311"/>
      <c r="D50" s="311"/>
      <c r="E50" s="311"/>
      <c r="F50" s="311"/>
      <c r="G50" s="311"/>
      <c r="H50" s="311"/>
      <c r="I50" s="70"/>
    </row>
    <row r="51" spans="1:9" ht="12.75">
      <c r="A51" s="111"/>
      <c r="B51" s="311"/>
      <c r="C51" s="311"/>
      <c r="D51" s="311"/>
      <c r="E51" s="311"/>
      <c r="F51" s="311"/>
      <c r="G51" s="311"/>
      <c r="H51" s="311"/>
      <c r="I51" s="70"/>
    </row>
    <row r="52" spans="1:9" ht="9" customHeight="1">
      <c r="A52" s="111"/>
      <c r="D52" s="123"/>
      <c r="E52" s="123"/>
      <c r="F52" s="123"/>
      <c r="G52" s="123"/>
      <c r="H52" s="123"/>
      <c r="I52" s="70"/>
    </row>
    <row r="53" spans="1:9" ht="12.75">
      <c r="A53" s="111"/>
      <c r="B53" s="70" t="s">
        <v>1141</v>
      </c>
      <c r="C53" s="124"/>
      <c r="D53" s="124"/>
      <c r="E53" s="124"/>
      <c r="F53" s="124"/>
      <c r="G53" s="124"/>
      <c r="H53" s="124"/>
      <c r="I53" s="252"/>
    </row>
    <row r="54" spans="1:9" ht="9" customHeight="1">
      <c r="A54" s="111"/>
      <c r="B54" s="102"/>
      <c r="C54" s="124"/>
      <c r="D54" s="124"/>
      <c r="E54" s="124"/>
      <c r="F54" s="124"/>
      <c r="G54" s="124"/>
      <c r="H54" s="124"/>
      <c r="I54" s="70"/>
    </row>
    <row r="55" spans="1:9" ht="25.5" customHeight="1">
      <c r="A55" s="111"/>
      <c r="B55" s="311" t="s">
        <v>1248</v>
      </c>
      <c r="C55" s="311"/>
      <c r="D55" s="311"/>
      <c r="E55" s="311"/>
      <c r="F55" s="311"/>
      <c r="G55" s="311"/>
      <c r="H55" s="311"/>
      <c r="I55" s="311"/>
    </row>
    <row r="56" spans="1:9" ht="12.75">
      <c r="A56" s="111"/>
      <c r="B56" s="102"/>
      <c r="C56" s="124"/>
      <c r="D56" s="124"/>
      <c r="E56" s="124"/>
      <c r="F56" s="124"/>
      <c r="G56" s="124"/>
      <c r="H56" s="124"/>
      <c r="I56" s="70"/>
    </row>
    <row r="57" spans="1:9" ht="12.75">
      <c r="A57" s="111"/>
      <c r="B57" s="102"/>
      <c r="C57" s="124"/>
      <c r="D57" s="124"/>
      <c r="E57" s="124"/>
      <c r="F57" s="124"/>
      <c r="G57" s="124"/>
      <c r="H57" s="124"/>
      <c r="I57" s="70"/>
    </row>
    <row r="58" spans="1:9" ht="12.75">
      <c r="A58" s="111"/>
      <c r="B58" s="102"/>
      <c r="C58" s="124"/>
      <c r="D58" s="124"/>
      <c r="E58" s="124"/>
      <c r="F58" s="124"/>
      <c r="G58" s="124"/>
      <c r="H58" s="124"/>
      <c r="I58" s="70"/>
    </row>
    <row r="59" spans="1:9" ht="12.75">
      <c r="A59" s="111"/>
      <c r="B59" s="102"/>
      <c r="C59" s="124"/>
      <c r="D59" s="124"/>
      <c r="E59" s="124"/>
      <c r="F59" s="124"/>
      <c r="G59" s="124"/>
      <c r="H59" s="124"/>
      <c r="I59" s="70"/>
    </row>
    <row r="60" spans="1:9" ht="12.75">
      <c r="A60" s="111"/>
      <c r="B60" s="102"/>
      <c r="C60" s="124"/>
      <c r="D60" s="124"/>
      <c r="E60" s="124"/>
      <c r="F60" s="124"/>
      <c r="G60" s="124"/>
      <c r="H60" s="124"/>
      <c r="I60" s="70"/>
    </row>
    <row r="61" spans="1:9" ht="12.75">
      <c r="A61" s="111"/>
      <c r="B61" s="102"/>
      <c r="C61" s="124"/>
      <c r="D61" s="124"/>
      <c r="E61" s="124"/>
      <c r="F61" s="124"/>
      <c r="G61" s="124"/>
      <c r="H61" s="124"/>
      <c r="I61" s="70"/>
    </row>
    <row r="62" spans="1:9" ht="12.75">
      <c r="A62" s="111"/>
      <c r="B62" s="102"/>
      <c r="C62" s="124"/>
      <c r="D62" s="124"/>
      <c r="E62" s="124"/>
      <c r="F62" s="124"/>
      <c r="G62" s="124"/>
      <c r="H62" s="124"/>
      <c r="I62" s="70"/>
    </row>
    <row r="63" spans="1:9" ht="12.75">
      <c r="A63" s="111"/>
      <c r="B63" s="102"/>
      <c r="C63" s="124"/>
      <c r="D63" s="124"/>
      <c r="E63" s="124"/>
      <c r="F63" s="124"/>
      <c r="G63" s="124"/>
      <c r="H63" s="124"/>
      <c r="I63" s="70"/>
    </row>
    <row r="64" spans="1:9" ht="12.75">
      <c r="A64" s="111"/>
      <c r="B64" s="102"/>
      <c r="C64" s="124"/>
      <c r="D64" s="124"/>
      <c r="E64" s="124"/>
      <c r="F64" s="124"/>
      <c r="G64" s="124"/>
      <c r="H64" s="124"/>
      <c r="I64" s="70"/>
    </row>
    <row r="65" spans="1:9" ht="12.75">
      <c r="A65" s="111"/>
      <c r="B65" s="102"/>
      <c r="C65" s="124"/>
      <c r="D65" s="124"/>
      <c r="E65" s="124"/>
      <c r="F65" s="124"/>
      <c r="G65" s="124"/>
      <c r="H65" s="124"/>
      <c r="I65" s="70"/>
    </row>
    <row r="66" spans="1:9" ht="12.75">
      <c r="A66" s="111"/>
      <c r="B66" s="102"/>
      <c r="C66" s="124"/>
      <c r="D66" s="124"/>
      <c r="E66" s="124"/>
      <c r="F66" s="124"/>
      <c r="G66" s="124"/>
      <c r="H66" s="124"/>
      <c r="I66" s="70"/>
    </row>
    <row r="67" spans="2:9" ht="12.75">
      <c r="B67" s="110" t="s">
        <v>1006</v>
      </c>
      <c r="C67" s="312" t="str">
        <f>C5</f>
        <v>Gadsden</v>
      </c>
      <c r="D67" s="313"/>
      <c r="E67" s="314"/>
      <c r="F67" s="124"/>
      <c r="G67" s="124"/>
      <c r="H67" s="124"/>
      <c r="I67" s="70"/>
    </row>
    <row r="68" spans="2:9" ht="12.75">
      <c r="B68" s="110"/>
      <c r="C68" s="125"/>
      <c r="D68" s="126"/>
      <c r="E68" s="126"/>
      <c r="F68" s="124"/>
      <c r="G68" s="124"/>
      <c r="H68" s="124"/>
      <c r="I68" s="70"/>
    </row>
    <row r="69" spans="1:9" ht="12.75">
      <c r="A69" s="93" t="s">
        <v>1082</v>
      </c>
      <c r="B69" s="102"/>
      <c r="C69" s="115"/>
      <c r="D69" s="123" t="s">
        <v>1083</v>
      </c>
      <c r="E69" s="127"/>
      <c r="F69" s="127"/>
      <c r="G69" s="128"/>
      <c r="H69" s="129"/>
      <c r="I69" s="102"/>
    </row>
    <row r="70" spans="1:9" ht="12.75">
      <c r="A70" s="93"/>
      <c r="B70" s="102"/>
      <c r="C70" s="115"/>
      <c r="D70" s="123"/>
      <c r="E70" s="130" t="s">
        <v>1084</v>
      </c>
      <c r="F70" s="130"/>
      <c r="G70" s="130"/>
      <c r="H70" s="131" t="s">
        <v>1258</v>
      </c>
      <c r="I70" s="102"/>
    </row>
    <row r="71" spans="1:9" ht="12.75">
      <c r="A71" s="130" t="s">
        <v>1085</v>
      </c>
      <c r="D71" s="130"/>
      <c r="E71" s="130"/>
      <c r="F71" s="130"/>
      <c r="G71" s="130"/>
      <c r="H71" s="70"/>
      <c r="I71" s="70"/>
    </row>
    <row r="72" spans="1:9" ht="12.75">
      <c r="A72" s="102"/>
      <c r="B72" s="70"/>
      <c r="C72" s="116"/>
      <c r="D72" s="132"/>
      <c r="E72" s="132"/>
      <c r="F72" s="132"/>
      <c r="G72" s="132"/>
      <c r="H72" s="132"/>
      <c r="I72" s="70"/>
    </row>
    <row r="73" spans="1:9" ht="12.75">
      <c r="A73" s="102"/>
      <c r="B73" s="70"/>
      <c r="C73" s="116"/>
      <c r="D73" s="132"/>
      <c r="E73" s="132"/>
      <c r="F73" s="132"/>
      <c r="G73" s="132"/>
      <c r="H73" s="132"/>
      <c r="I73" s="70"/>
    </row>
    <row r="74" spans="1:9" ht="12.75">
      <c r="A74" s="102"/>
      <c r="B74" s="70"/>
      <c r="C74" s="116"/>
      <c r="D74" s="132"/>
      <c r="E74" s="132"/>
      <c r="F74" s="132"/>
      <c r="G74" s="132"/>
      <c r="H74" s="132"/>
      <c r="I74" s="70"/>
    </row>
    <row r="75" spans="1:9" ht="12.75">
      <c r="A75" s="130" t="s">
        <v>1086</v>
      </c>
      <c r="D75" s="130"/>
      <c r="E75" s="130"/>
      <c r="F75" s="130"/>
      <c r="G75" s="130"/>
      <c r="H75" s="70"/>
      <c r="I75" s="70"/>
    </row>
    <row r="76" spans="1:9" ht="12.75">
      <c r="A76" s="102"/>
      <c r="B76" s="102"/>
      <c r="C76" s="116"/>
      <c r="D76" s="116"/>
      <c r="E76" s="116"/>
      <c r="F76" s="116"/>
      <c r="G76" s="116"/>
      <c r="H76" s="116"/>
      <c r="I76" s="102"/>
    </row>
    <row r="77" spans="1:9" ht="12.75">
      <c r="A77" s="102"/>
      <c r="B77" s="102"/>
      <c r="C77" s="116"/>
      <c r="D77" s="116"/>
      <c r="E77" s="116"/>
      <c r="F77" s="116"/>
      <c r="G77" s="116"/>
      <c r="H77" s="116"/>
      <c r="I77" s="102"/>
    </row>
    <row r="78" spans="1:9" ht="12.75">
      <c r="A78" s="102"/>
      <c r="B78" s="102"/>
      <c r="C78" s="116"/>
      <c r="D78" s="116"/>
      <c r="E78" s="116"/>
      <c r="F78" s="116"/>
      <c r="G78" s="116"/>
      <c r="H78" s="116"/>
      <c r="I78" s="102"/>
    </row>
    <row r="79" spans="1:9" ht="12.75">
      <c r="A79" s="133" t="s">
        <v>1087</v>
      </c>
      <c r="C79" s="133"/>
      <c r="D79" s="133"/>
      <c r="E79" s="133"/>
      <c r="G79" s="130"/>
      <c r="H79" s="102"/>
      <c r="I79" s="102"/>
    </row>
    <row r="80" spans="1:10" ht="12.75">
      <c r="A80" s="93"/>
      <c r="B80" s="93"/>
      <c r="C80" s="116"/>
      <c r="D80" s="116"/>
      <c r="E80" s="116"/>
      <c r="F80" s="116"/>
      <c r="G80" s="116"/>
      <c r="H80" s="116"/>
      <c r="I80" s="93"/>
      <c r="J80" s="134"/>
    </row>
    <row r="81" spans="1:9" ht="12.75">
      <c r="A81" s="102"/>
      <c r="B81" s="102"/>
      <c r="C81" s="116"/>
      <c r="D81" s="116"/>
      <c r="E81" s="116"/>
      <c r="F81" s="116"/>
      <c r="G81" s="116"/>
      <c r="H81" s="116"/>
      <c r="I81" s="102"/>
    </row>
    <row r="82" spans="1:10" ht="12.75">
      <c r="A82" s="93"/>
      <c r="B82" s="102"/>
      <c r="C82" s="116"/>
      <c r="D82" s="116"/>
      <c r="E82" s="116"/>
      <c r="F82" s="116"/>
      <c r="G82" s="116"/>
      <c r="H82" s="116"/>
      <c r="I82" s="102"/>
      <c r="J82" s="104"/>
    </row>
    <row r="83" spans="1:10" ht="12.75">
      <c r="A83" s="93"/>
      <c r="B83" s="102"/>
      <c r="C83" s="116"/>
      <c r="D83" s="116"/>
      <c r="E83" s="116"/>
      <c r="F83" s="116"/>
      <c r="G83" s="116"/>
      <c r="H83" s="116"/>
      <c r="I83" s="102"/>
      <c r="J83" s="104"/>
    </row>
    <row r="84" spans="1:10" ht="12.75">
      <c r="A84" s="93"/>
      <c r="B84" s="102"/>
      <c r="C84" s="116"/>
      <c r="D84" s="116"/>
      <c r="E84" s="116"/>
      <c r="F84" s="116"/>
      <c r="G84" s="116"/>
      <c r="H84" s="116"/>
      <c r="I84" s="102"/>
      <c r="J84" s="104"/>
    </row>
    <row r="85" spans="1:9" ht="12.75">
      <c r="A85" s="110" t="s">
        <v>1088</v>
      </c>
      <c r="B85" s="70"/>
      <c r="I85" s="102"/>
    </row>
    <row r="86" spans="1:9" ht="12.75">
      <c r="A86" s="102"/>
      <c r="D86" s="135" t="s">
        <v>1083</v>
      </c>
      <c r="E86" s="127"/>
      <c r="F86" s="127"/>
      <c r="G86" s="128"/>
      <c r="H86" s="129" t="s">
        <v>1260</v>
      </c>
      <c r="I86" s="102"/>
    </row>
    <row r="87" spans="1:9" ht="12.75">
      <c r="A87" s="102"/>
      <c r="D87" s="135"/>
      <c r="E87" s="130" t="s">
        <v>1084</v>
      </c>
      <c r="F87" s="130"/>
      <c r="G87" s="130"/>
      <c r="H87" s="131" t="s">
        <v>1259</v>
      </c>
      <c r="I87" s="102"/>
    </row>
    <row r="88" spans="1:10" ht="12.75">
      <c r="A88" s="130" t="s">
        <v>1085</v>
      </c>
      <c r="B88" s="47"/>
      <c r="C88" s="47"/>
      <c r="D88" s="130"/>
      <c r="E88" s="130"/>
      <c r="F88" s="130"/>
      <c r="G88" s="130"/>
      <c r="H88" s="70"/>
      <c r="I88" s="70"/>
      <c r="J88" s="47"/>
    </row>
    <row r="89" spans="1:10" ht="12.75">
      <c r="A89" s="70"/>
      <c r="B89" s="70"/>
      <c r="C89" s="132"/>
      <c r="D89" s="132"/>
      <c r="E89" s="132"/>
      <c r="F89" s="132"/>
      <c r="G89" s="132"/>
      <c r="H89" s="132"/>
      <c r="I89" s="70"/>
      <c r="J89" s="47"/>
    </row>
    <row r="90" spans="1:10" ht="12.75">
      <c r="A90" s="70"/>
      <c r="B90" s="70"/>
      <c r="C90" s="132"/>
      <c r="D90" s="132"/>
      <c r="E90" s="132"/>
      <c r="F90" s="132"/>
      <c r="G90" s="132"/>
      <c r="H90" s="132"/>
      <c r="I90" s="70"/>
      <c r="J90" s="47"/>
    </row>
    <row r="91" spans="1:10" ht="12.75">
      <c r="A91" s="70"/>
      <c r="B91" s="70"/>
      <c r="C91" s="132"/>
      <c r="D91" s="132"/>
      <c r="E91" s="132"/>
      <c r="F91" s="132"/>
      <c r="G91" s="132"/>
      <c r="H91" s="132"/>
      <c r="I91" s="70"/>
      <c r="J91" s="47"/>
    </row>
    <row r="92" spans="1:9" ht="12.75">
      <c r="A92" s="130" t="s">
        <v>1086</v>
      </c>
      <c r="D92" s="130"/>
      <c r="E92" s="130"/>
      <c r="F92" s="130"/>
      <c r="G92" s="130"/>
      <c r="H92" s="70"/>
      <c r="I92" s="102"/>
    </row>
    <row r="93" spans="1:9" ht="12.75">
      <c r="A93" s="130"/>
      <c r="D93" s="130"/>
      <c r="E93" s="130"/>
      <c r="F93" s="130"/>
      <c r="G93" s="130"/>
      <c r="H93" s="70"/>
      <c r="I93" s="102"/>
    </row>
    <row r="94" spans="1:9" ht="12.75">
      <c r="A94" s="102"/>
      <c r="B94" s="102"/>
      <c r="C94" s="116"/>
      <c r="D94" s="116"/>
      <c r="E94" s="116"/>
      <c r="F94" s="116"/>
      <c r="G94" s="116"/>
      <c r="H94" s="116"/>
      <c r="I94" s="102"/>
    </row>
    <row r="95" spans="1:9" ht="12.75">
      <c r="A95" s="102"/>
      <c r="B95" s="102"/>
      <c r="C95" s="116"/>
      <c r="D95" s="116"/>
      <c r="E95" s="116"/>
      <c r="F95" s="116"/>
      <c r="G95" s="116"/>
      <c r="H95" s="116"/>
      <c r="I95" s="102"/>
    </row>
    <row r="96" spans="1:9" ht="12.75">
      <c r="A96" s="102"/>
      <c r="B96" s="102"/>
      <c r="C96" s="116"/>
      <c r="D96" s="116"/>
      <c r="E96" s="116"/>
      <c r="F96" s="116"/>
      <c r="G96" s="116"/>
      <c r="H96" s="116"/>
      <c r="I96" s="102"/>
    </row>
    <row r="97" spans="1:9" ht="12.75">
      <c r="A97" s="133" t="s">
        <v>1087</v>
      </c>
      <c r="C97" s="133"/>
      <c r="D97" s="133"/>
      <c r="E97" s="133"/>
      <c r="G97" s="130"/>
      <c r="H97" s="102"/>
      <c r="I97" s="102"/>
    </row>
    <row r="98" spans="1:9" ht="12.75">
      <c r="A98" s="102"/>
      <c r="B98" s="102"/>
      <c r="C98" s="116"/>
      <c r="D98" s="116"/>
      <c r="E98" s="116"/>
      <c r="F98" s="116"/>
      <c r="G98" s="116"/>
      <c r="H98" s="116"/>
      <c r="I98" s="102"/>
    </row>
    <row r="99" spans="1:9" ht="12.75">
      <c r="A99" s="102"/>
      <c r="B99" s="102"/>
      <c r="C99" s="116"/>
      <c r="D99" s="116"/>
      <c r="E99" s="116"/>
      <c r="F99" s="116"/>
      <c r="G99" s="116"/>
      <c r="H99" s="116"/>
      <c r="I99" s="102"/>
    </row>
    <row r="100" spans="1:9" ht="12.75">
      <c r="A100" s="102"/>
      <c r="B100" s="102"/>
      <c r="C100" s="116"/>
      <c r="D100" s="116"/>
      <c r="E100" s="116"/>
      <c r="F100" s="116"/>
      <c r="G100" s="116"/>
      <c r="H100" s="116"/>
      <c r="I100" s="102"/>
    </row>
    <row r="101" spans="1:9" ht="12.75">
      <c r="A101" s="102"/>
      <c r="B101" s="102"/>
      <c r="C101" s="116"/>
      <c r="D101" s="116"/>
      <c r="E101" s="116"/>
      <c r="F101" s="116"/>
      <c r="G101" s="116"/>
      <c r="H101" s="116"/>
      <c r="I101" s="102"/>
    </row>
    <row r="102" spans="1:9" ht="12.75">
      <c r="A102" s="102"/>
      <c r="B102" s="102"/>
      <c r="C102" s="116"/>
      <c r="D102" s="116"/>
      <c r="E102" s="116"/>
      <c r="F102" s="116"/>
      <c r="G102" s="116"/>
      <c r="H102" s="116"/>
      <c r="I102" s="102"/>
    </row>
    <row r="103" spans="1:9" ht="12.75">
      <c r="A103" s="102"/>
      <c r="B103" s="102"/>
      <c r="C103" s="116"/>
      <c r="D103" s="116"/>
      <c r="E103" s="116"/>
      <c r="F103" s="116"/>
      <c r="G103" s="116"/>
      <c r="H103" s="116"/>
      <c r="I103" s="102"/>
    </row>
    <row r="104" spans="1:9" ht="12.75">
      <c r="A104" s="93" t="s">
        <v>1089</v>
      </c>
      <c r="B104" s="102"/>
      <c r="H104" s="102"/>
      <c r="I104" s="102"/>
    </row>
    <row r="105" spans="1:9" ht="12.75">
      <c r="A105" s="111" t="s">
        <v>1045</v>
      </c>
      <c r="B105" s="136" t="str">
        <f>IF('Budget Summary '!B21=0,"NA",'Budget Summary '!B21/'Budget Summary '!B6)</f>
        <v>NA</v>
      </c>
      <c r="C105" s="102" t="s">
        <v>1103</v>
      </c>
      <c r="D105" s="102"/>
      <c r="E105" s="102"/>
      <c r="F105" s="102"/>
      <c r="G105" s="102"/>
      <c r="H105" s="102"/>
      <c r="I105" s="102"/>
    </row>
    <row r="106" spans="1:9" ht="12.75">
      <c r="A106" s="315" t="s">
        <v>1090</v>
      </c>
      <c r="B106" s="315"/>
      <c r="C106" s="315"/>
      <c r="D106" s="315"/>
      <c r="E106" s="315"/>
      <c r="F106" s="315"/>
      <c r="G106" s="315"/>
      <c r="H106" s="315"/>
      <c r="I106" s="315"/>
    </row>
    <row r="107" spans="1:9" ht="12.75">
      <c r="A107" s="111"/>
      <c r="C107" s="102"/>
      <c r="D107" s="102"/>
      <c r="E107" s="102"/>
      <c r="F107" s="102"/>
      <c r="G107" s="102"/>
      <c r="H107" s="102"/>
      <c r="I107" s="70"/>
    </row>
    <row r="108" spans="1:9" ht="12.75">
      <c r="A108" s="111"/>
      <c r="C108" s="102"/>
      <c r="D108" s="102"/>
      <c r="E108" s="102"/>
      <c r="F108" s="102"/>
      <c r="G108" s="102"/>
      <c r="H108" s="102"/>
      <c r="I108" s="70"/>
    </row>
    <row r="109" spans="1:9" ht="12.75">
      <c r="A109" s="111"/>
      <c r="C109" s="102"/>
      <c r="D109" s="102"/>
      <c r="E109" s="102"/>
      <c r="F109" s="102"/>
      <c r="G109" s="102"/>
      <c r="H109" s="102"/>
      <c r="I109" s="70"/>
    </row>
    <row r="110" spans="1:9" ht="12.75">
      <c r="A110" s="111"/>
      <c r="C110" s="102"/>
      <c r="D110" s="102"/>
      <c r="E110" s="102"/>
      <c r="F110" s="102"/>
      <c r="G110" s="102"/>
      <c r="H110" s="102"/>
      <c r="I110" s="70"/>
    </row>
    <row r="111" spans="1:9" ht="12.75">
      <c r="A111" s="102"/>
      <c r="B111" s="102"/>
      <c r="C111" s="116"/>
      <c r="D111" s="116"/>
      <c r="E111" s="116"/>
      <c r="F111" s="116"/>
      <c r="G111" s="116"/>
      <c r="H111" s="116"/>
      <c r="I111" s="102"/>
    </row>
    <row r="112" spans="1:9" ht="12.75" customHeight="1">
      <c r="A112" s="316" t="s">
        <v>1091</v>
      </c>
      <c r="B112" s="316"/>
      <c r="C112" s="316"/>
      <c r="D112" s="115"/>
      <c r="E112" s="115"/>
      <c r="F112" s="115"/>
      <c r="G112" s="115"/>
      <c r="H112" s="115"/>
      <c r="I112" s="67"/>
    </row>
    <row r="113" spans="1:9" ht="14.25" customHeight="1">
      <c r="A113" s="317" t="s">
        <v>1092</v>
      </c>
      <c r="B113" s="317"/>
      <c r="C113" s="317"/>
      <c r="D113" s="317"/>
      <c r="E113" s="317"/>
      <c r="F113" s="317"/>
      <c r="G113" s="317"/>
      <c r="H113" s="317"/>
      <c r="I113" s="317"/>
    </row>
    <row r="114" spans="1:9" ht="12.75">
      <c r="A114" s="115"/>
      <c r="B114" s="115"/>
      <c r="C114" s="107"/>
      <c r="D114" s="107"/>
      <c r="E114" s="107"/>
      <c r="F114" s="107"/>
      <c r="G114" s="107"/>
      <c r="H114" s="107"/>
      <c r="I114" s="70"/>
    </row>
    <row r="115" spans="1:9" ht="12.75">
      <c r="A115" s="137"/>
      <c r="B115" s="138"/>
      <c r="C115" s="115"/>
      <c r="D115" s="115"/>
      <c r="E115" s="115"/>
      <c r="F115" s="115"/>
      <c r="G115" s="115"/>
      <c r="H115" s="115"/>
      <c r="I115" s="138"/>
    </row>
    <row r="116" spans="1:9" ht="12.75">
      <c r="A116" s="115"/>
      <c r="B116" s="115"/>
      <c r="C116" s="107"/>
      <c r="D116" s="107"/>
      <c r="E116" s="107"/>
      <c r="F116" s="107"/>
      <c r="G116" s="107"/>
      <c r="H116" s="107"/>
      <c r="I116" s="102"/>
    </row>
    <row r="117" spans="1:9" ht="12.75">
      <c r="A117" s="115"/>
      <c r="B117" s="115"/>
      <c r="C117" s="107"/>
      <c r="D117" s="107"/>
      <c r="E117" s="107"/>
      <c r="F117" s="107"/>
      <c r="G117" s="107"/>
      <c r="H117" s="107"/>
      <c r="I117" s="102"/>
    </row>
    <row r="118" spans="1:9" ht="12.75">
      <c r="A118" s="70"/>
      <c r="B118" s="70"/>
      <c r="C118" s="107"/>
      <c r="D118" s="107"/>
      <c r="E118" s="107"/>
      <c r="F118" s="107"/>
      <c r="G118" s="107"/>
      <c r="H118" s="107"/>
      <c r="I118" s="102"/>
    </row>
    <row r="119" spans="1:9" ht="12.75">
      <c r="A119" s="70"/>
      <c r="B119" s="70"/>
      <c r="C119" s="107"/>
      <c r="D119" s="107"/>
      <c r="E119" s="107"/>
      <c r="F119" s="107"/>
      <c r="G119" s="107"/>
      <c r="H119" s="107"/>
      <c r="I119" s="102"/>
    </row>
    <row r="120" spans="1:9" ht="12.75">
      <c r="A120" s="70"/>
      <c r="B120" s="70"/>
      <c r="C120" s="107"/>
      <c r="D120" s="107"/>
      <c r="E120" s="107"/>
      <c r="F120" s="107"/>
      <c r="G120" s="107"/>
      <c r="H120" s="107"/>
      <c r="I120" s="102"/>
    </row>
    <row r="121" spans="1:9" ht="12.75">
      <c r="A121" s="70"/>
      <c r="B121" s="70"/>
      <c r="C121" s="107"/>
      <c r="D121" s="107"/>
      <c r="E121" s="107"/>
      <c r="F121" s="107"/>
      <c r="G121" s="107"/>
      <c r="H121" s="107"/>
      <c r="I121" s="102"/>
    </row>
    <row r="122" spans="1:9" ht="12.75">
      <c r="A122" s="70"/>
      <c r="B122" s="70"/>
      <c r="C122" s="107"/>
      <c r="D122" s="107"/>
      <c r="E122" s="107"/>
      <c r="F122" s="107"/>
      <c r="G122" s="107"/>
      <c r="H122" s="107"/>
      <c r="I122" s="102"/>
    </row>
    <row r="123" spans="1:9" ht="12.75">
      <c r="A123" s="70"/>
      <c r="B123" s="70"/>
      <c r="C123" s="107"/>
      <c r="D123" s="107"/>
      <c r="E123" s="107"/>
      <c r="F123" s="107"/>
      <c r="G123" s="107"/>
      <c r="H123" s="107"/>
      <c r="I123" s="102"/>
    </row>
    <row r="124" spans="1:9" ht="20.25" customHeight="1">
      <c r="A124" s="70"/>
      <c r="B124" s="70"/>
      <c r="C124" s="107"/>
      <c r="D124" s="107"/>
      <c r="E124" s="107"/>
      <c r="F124" s="107"/>
      <c r="G124" s="107"/>
      <c r="H124" s="107"/>
      <c r="I124" s="102"/>
    </row>
    <row r="125" spans="1:9" ht="12.75">
      <c r="A125" s="110" t="s">
        <v>1006</v>
      </c>
      <c r="B125" s="70"/>
      <c r="C125" s="312" t="str">
        <f>C5</f>
        <v>Gadsden</v>
      </c>
      <c r="D125" s="318"/>
      <c r="E125" s="319"/>
      <c r="F125" s="107"/>
      <c r="G125" s="107"/>
      <c r="H125" s="107"/>
      <c r="I125" s="102"/>
    </row>
    <row r="126" spans="1:9" ht="12.75">
      <c r="A126" s="110"/>
      <c r="B126" s="70"/>
      <c r="C126" s="139"/>
      <c r="D126" s="139"/>
      <c r="E126" s="139"/>
      <c r="F126" s="107"/>
      <c r="G126" s="107"/>
      <c r="H126" s="107"/>
      <c r="I126" s="102"/>
    </row>
    <row r="127" spans="1:9" ht="12.75">
      <c r="A127" s="93" t="s">
        <v>1093</v>
      </c>
      <c r="B127" s="102"/>
      <c r="C127" s="116"/>
      <c r="D127" s="116"/>
      <c r="E127" s="116"/>
      <c r="F127" s="116"/>
      <c r="G127" s="116"/>
      <c r="H127" s="116"/>
      <c r="I127" s="102"/>
    </row>
    <row r="128" spans="1:9" ht="12.75" customHeight="1">
      <c r="A128" s="320" t="s">
        <v>1134</v>
      </c>
      <c r="B128" s="320"/>
      <c r="C128" s="320"/>
      <c r="D128" s="320"/>
      <c r="E128" s="320"/>
      <c r="F128" s="320"/>
      <c r="G128" s="320"/>
      <c r="H128" s="320"/>
      <c r="I128" s="320"/>
    </row>
    <row r="129" spans="1:9" ht="12.75">
      <c r="A129" s="320"/>
      <c r="B129" s="320"/>
      <c r="C129" s="320"/>
      <c r="D129" s="320"/>
      <c r="E129" s="320"/>
      <c r="F129" s="320"/>
      <c r="G129" s="320"/>
      <c r="H129" s="320"/>
      <c r="I129" s="320"/>
    </row>
    <row r="130" spans="1:9" ht="12.75">
      <c r="A130" s="320"/>
      <c r="B130" s="320"/>
      <c r="C130" s="320"/>
      <c r="D130" s="320"/>
      <c r="E130" s="320"/>
      <c r="F130" s="320"/>
      <c r="G130" s="320"/>
      <c r="H130" s="320"/>
      <c r="I130" s="320"/>
    </row>
    <row r="131" spans="1:9" ht="12.75">
      <c r="A131" s="102"/>
      <c r="B131" s="102"/>
      <c r="C131" s="107"/>
      <c r="D131" s="107"/>
      <c r="E131" s="107"/>
      <c r="F131" s="107"/>
      <c r="G131" s="107"/>
      <c r="H131" s="107"/>
      <c r="I131" s="102"/>
    </row>
    <row r="132" spans="1:9" ht="12.75">
      <c r="A132" s="102"/>
      <c r="B132" s="102"/>
      <c r="C132" s="107"/>
      <c r="D132" s="107"/>
      <c r="E132" s="107"/>
      <c r="F132" s="107"/>
      <c r="G132" s="107"/>
      <c r="H132" s="107"/>
      <c r="I132" s="102"/>
    </row>
    <row r="133" spans="3:8" ht="12.75">
      <c r="C133" s="107"/>
      <c r="D133" s="107"/>
      <c r="E133" s="107"/>
      <c r="F133" s="107"/>
      <c r="G133" s="107"/>
      <c r="H133" s="107"/>
    </row>
    <row r="134" spans="3:8" ht="12.75">
      <c r="C134" s="107"/>
      <c r="D134" s="107"/>
      <c r="E134" s="107"/>
      <c r="F134" s="107"/>
      <c r="G134" s="107"/>
      <c r="H134" s="107"/>
    </row>
    <row r="135" spans="3:8" ht="12.75">
      <c r="C135" s="107"/>
      <c r="D135" s="107"/>
      <c r="E135" s="107"/>
      <c r="F135" s="107"/>
      <c r="G135" s="107"/>
      <c r="H135" s="107"/>
    </row>
    <row r="136" spans="1:8" ht="12.75">
      <c r="A136" s="110" t="s">
        <v>1026</v>
      </c>
      <c r="C136" s="102"/>
      <c r="D136" s="102"/>
      <c r="E136" s="102"/>
      <c r="F136" s="102"/>
      <c r="G136" s="102"/>
      <c r="H136" s="102"/>
    </row>
    <row r="137" spans="1:9" ht="12.75">
      <c r="A137" s="140" t="s">
        <v>1135</v>
      </c>
      <c r="B137" s="70"/>
      <c r="C137" s="107"/>
      <c r="D137" s="107"/>
      <c r="F137" s="107"/>
      <c r="G137" s="107"/>
      <c r="H137" s="107"/>
      <c r="I137" s="102"/>
    </row>
    <row r="138" spans="3:9" ht="12.75">
      <c r="C138" s="140"/>
      <c r="D138" s="140"/>
      <c r="E138" s="140"/>
      <c r="F138" s="140"/>
      <c r="G138" s="140"/>
      <c r="H138" s="140"/>
      <c r="I138" s="102"/>
    </row>
    <row r="139" spans="1:9" ht="12.75">
      <c r="A139" s="70"/>
      <c r="B139" s="70"/>
      <c r="C139" s="107"/>
      <c r="D139" s="107"/>
      <c r="E139" s="107"/>
      <c r="F139" s="107"/>
      <c r="G139" s="107"/>
      <c r="H139" s="107"/>
      <c r="I139" s="102"/>
    </row>
    <row r="140" spans="1:9" ht="12.75">
      <c r="A140" s="70"/>
      <c r="B140" s="70"/>
      <c r="C140" s="107"/>
      <c r="D140" s="107"/>
      <c r="E140" s="107"/>
      <c r="F140" s="107"/>
      <c r="G140" s="107"/>
      <c r="H140" s="107"/>
      <c r="I140" s="102"/>
    </row>
    <row r="141" spans="1:9" ht="12.75">
      <c r="A141" s="70"/>
      <c r="B141" s="70"/>
      <c r="C141" s="107"/>
      <c r="D141" s="107"/>
      <c r="E141" s="107"/>
      <c r="F141" s="107"/>
      <c r="G141" s="107"/>
      <c r="H141" s="107"/>
      <c r="I141" s="102"/>
    </row>
    <row r="142" spans="1:9" ht="12.75">
      <c r="A142" s="93" t="s">
        <v>1027</v>
      </c>
      <c r="B142" s="102"/>
      <c r="C142" s="115"/>
      <c r="D142" s="115"/>
      <c r="F142" s="115"/>
      <c r="G142" s="115"/>
      <c r="H142" s="115"/>
      <c r="I142" s="102"/>
    </row>
    <row r="143" spans="1:9" ht="12.75">
      <c r="A143" s="140" t="s">
        <v>1104</v>
      </c>
      <c r="B143" s="102"/>
      <c r="C143" s="153"/>
      <c r="D143" s="153"/>
      <c r="E143" s="140"/>
      <c r="F143" s="153"/>
      <c r="G143" s="153"/>
      <c r="H143" s="153"/>
      <c r="I143" s="102"/>
    </row>
    <row r="144" spans="1:9" ht="12.75">
      <c r="A144" s="93"/>
      <c r="B144" s="140"/>
      <c r="C144" s="115"/>
      <c r="D144" s="115"/>
      <c r="E144" s="115"/>
      <c r="F144" s="115"/>
      <c r="G144" s="115"/>
      <c r="H144" s="115"/>
      <c r="I144" s="102"/>
    </row>
    <row r="145" spans="1:9" ht="12.75">
      <c r="A145" s="93"/>
      <c r="B145" s="102"/>
      <c r="C145" s="115"/>
      <c r="D145" s="115"/>
      <c r="E145" s="115"/>
      <c r="F145" s="115"/>
      <c r="G145" s="115"/>
      <c r="H145" s="115"/>
      <c r="I145" s="102"/>
    </row>
    <row r="146" spans="1:9" ht="12.75">
      <c r="A146" s="93"/>
      <c r="B146" s="102"/>
      <c r="C146" s="115"/>
      <c r="D146" s="115"/>
      <c r="E146" s="115"/>
      <c r="F146" s="115"/>
      <c r="G146" s="115"/>
      <c r="H146" s="115"/>
      <c r="I146" s="102"/>
    </row>
    <row r="147" spans="1:9" ht="12.75">
      <c r="A147" s="93"/>
      <c r="B147" s="102"/>
      <c r="C147" s="115"/>
      <c r="D147" s="115"/>
      <c r="E147" s="115"/>
      <c r="F147" s="115"/>
      <c r="G147" s="115"/>
      <c r="H147" s="115"/>
      <c r="I147" s="102"/>
    </row>
    <row r="148" spans="1:8" ht="12.75">
      <c r="A148" s="105" t="s">
        <v>1029</v>
      </c>
      <c r="B148" s="38" t="s">
        <v>1094</v>
      </c>
      <c r="C148" s="102"/>
      <c r="D148" s="102"/>
      <c r="E148" s="102"/>
      <c r="F148" s="102"/>
      <c r="G148" s="102"/>
      <c r="H148" s="102"/>
    </row>
    <row r="149" spans="3:8" ht="12.75">
      <c r="C149" s="102"/>
      <c r="D149" s="102"/>
      <c r="E149" s="102"/>
      <c r="F149" s="102"/>
      <c r="G149" s="102"/>
      <c r="H149" s="102"/>
    </row>
    <row r="157" spans="1:10" s="105" customFormat="1" ht="12.75">
      <c r="A157" s="105" t="s">
        <v>1032</v>
      </c>
      <c r="B157" s="38"/>
      <c r="C157" s="102" t="s">
        <v>1193</v>
      </c>
      <c r="E157" s="102"/>
      <c r="F157" s="102"/>
      <c r="G157" s="94" t="s">
        <v>1024</v>
      </c>
      <c r="I157" s="38"/>
      <c r="J157" s="38"/>
    </row>
    <row r="158" spans="1:10" s="105" customFormat="1" ht="12.75">
      <c r="A158" s="105" t="s">
        <v>1095</v>
      </c>
      <c r="B158" s="38"/>
      <c r="C158" s="95"/>
      <c r="D158" s="102"/>
      <c r="E158" s="102"/>
      <c r="F158" s="102"/>
      <c r="G158" s="102"/>
      <c r="H158" s="102"/>
      <c r="I158" s="38"/>
      <c r="J158" s="38"/>
    </row>
    <row r="159" spans="1:10" s="105" customFormat="1" ht="12.75">
      <c r="A159" s="141" t="s">
        <v>1205</v>
      </c>
      <c r="B159" s="38"/>
      <c r="C159" s="95"/>
      <c r="D159" s="102"/>
      <c r="E159" s="102"/>
      <c r="G159" s="94" t="s">
        <v>1024</v>
      </c>
      <c r="H159" s="102"/>
      <c r="I159" s="38"/>
      <c r="J159" s="38"/>
    </row>
    <row r="160" spans="1:9" ht="12.75">
      <c r="A160" s="305" t="s">
        <v>1206</v>
      </c>
      <c r="B160" s="306"/>
      <c r="C160" s="306"/>
      <c r="D160" s="306"/>
      <c r="E160" s="306"/>
      <c r="F160" s="306"/>
      <c r="H160" s="115"/>
      <c r="I160" s="70"/>
    </row>
    <row r="161" spans="1:9" ht="12.75">
      <c r="A161" s="306"/>
      <c r="B161" s="306"/>
      <c r="C161" s="306"/>
      <c r="D161" s="306"/>
      <c r="E161" s="306"/>
      <c r="F161" s="306"/>
      <c r="G161" s="94" t="s">
        <v>1024</v>
      </c>
      <c r="H161" s="102"/>
      <c r="I161" s="70"/>
    </row>
    <row r="162" spans="1:9" ht="12.75">
      <c r="A162" s="93" t="s">
        <v>1096</v>
      </c>
      <c r="B162" s="70"/>
      <c r="C162" s="102"/>
      <c r="D162" s="102"/>
      <c r="E162" s="102"/>
      <c r="F162" s="102"/>
      <c r="G162" s="168"/>
      <c r="H162" s="102"/>
      <c r="I162" s="70"/>
    </row>
    <row r="163" spans="1:8" ht="12.75">
      <c r="A163" s="102" t="s">
        <v>1097</v>
      </c>
      <c r="D163" s="102"/>
      <c r="E163" s="102"/>
      <c r="F163" s="102"/>
      <c r="G163" s="94" t="s">
        <v>1207</v>
      </c>
      <c r="H163" s="102"/>
    </row>
    <row r="164" spans="1:9" ht="12.75">
      <c r="A164" s="111" t="s">
        <v>1024</v>
      </c>
      <c r="B164" s="95"/>
      <c r="C164" s="102"/>
      <c r="D164" s="102"/>
      <c r="E164" s="102"/>
      <c r="F164" s="102"/>
      <c r="G164" s="168"/>
      <c r="H164" s="102"/>
      <c r="I164" s="70"/>
    </row>
  </sheetData>
  <sheetProtection password="CF77" sheet="1" objects="1" scenarios="1" selectLockedCells="1"/>
  <mergeCells count="18">
    <mergeCell ref="C44:E44"/>
    <mergeCell ref="C5:E5"/>
    <mergeCell ref="C23:H23"/>
    <mergeCell ref="C41:E41"/>
    <mergeCell ref="C42:E42"/>
    <mergeCell ref="C43:E43"/>
    <mergeCell ref="A160:F161"/>
    <mergeCell ref="C45:E45"/>
    <mergeCell ref="C46:E46"/>
    <mergeCell ref="C47:E47"/>
    <mergeCell ref="B55:I55"/>
    <mergeCell ref="C67:E67"/>
    <mergeCell ref="A106:I106"/>
    <mergeCell ref="A112:C112"/>
    <mergeCell ref="A113:I113"/>
    <mergeCell ref="C125:E125"/>
    <mergeCell ref="A128:I130"/>
    <mergeCell ref="B49:H51"/>
  </mergeCells>
  <dataValidations count="8">
    <dataValidation type="list" showInputMessage="1" showErrorMessage="1" sqref="B164 C158">
      <formula1>'Budget  Description'!#REF!</formula1>
    </dataValidation>
    <dataValidation type="list" showInputMessage="1" showErrorMessage="1" sqref="G163">
      <formula1>yes_no_na</formula1>
    </dataValidation>
    <dataValidation type="list" allowBlank="1" showInputMessage="1" showErrorMessage="1" sqref="G161 E9 J9 G21">
      <formula1>yes_no_na</formula1>
    </dataValidation>
    <dataValidation type="list" allowBlank="1" showInputMessage="1" showErrorMessage="1" sqref="B35:B37">
      <formula1>$A$9:$A$9</formula1>
    </dataValidation>
    <dataValidation type="list" allowBlank="1" showInputMessage="1" showErrorMessage="1" sqref="G10:G19 G22">
      <formula1>$J$9:$J$9</formula1>
    </dataValidation>
    <dataValidation type="list" allowBlank="1" showInputMessage="1" showErrorMessage="1" sqref="C5:E5">
      <formula1>Districts</formula1>
    </dataValidation>
    <dataValidation type="list" showInputMessage="1" showErrorMessage="1" sqref="G159 G157">
      <formula1>yes_no_na</formula1>
    </dataValidation>
    <dataValidation type="list" allowBlank="1" showInputMessage="1" showErrorMessage="1" sqref="I53">
      <formula1>yes_no</formula1>
    </dataValidation>
  </dataValidations>
  <printOptions horizontalCentered="1"/>
  <pageMargins left="0.75" right="0.75" top="1" bottom="1" header="0.5" footer="0.5"/>
  <pageSetup horizontalDpi="600" verticalDpi="600" orientation="portrait" scale="77" r:id="rId2"/>
  <headerFooter alignWithMargins="0">
    <oddFooter>&amp;L&amp;F&amp;R&amp;A</oddFooter>
  </headerFooter>
  <rowBreaks count="2" manualBreakCount="2">
    <brk id="62" max="9" man="1"/>
    <brk id="120" max="9" man="1"/>
  </rowBreaks>
  <drawing r:id="rId1"/>
</worksheet>
</file>

<file path=xl/worksheets/sheet7.xml><?xml version="1.0" encoding="utf-8"?>
<worksheet xmlns="http://schemas.openxmlformats.org/spreadsheetml/2006/main" xmlns:r="http://schemas.openxmlformats.org/officeDocument/2006/relationships">
  <sheetPr>
    <tabColor rgb="FF0000FF"/>
  </sheetPr>
  <dimension ref="A1:P155"/>
  <sheetViews>
    <sheetView zoomScalePageLayoutView="0" workbookViewId="0" topLeftCell="B1">
      <pane ySplit="1" topLeftCell="A28" activePane="bottomLeft" state="frozen"/>
      <selection pane="topLeft" activeCell="F1" sqref="F1"/>
      <selection pane="bottomLeft" activeCell="J24" sqref="J24"/>
    </sheetView>
  </sheetViews>
  <sheetFormatPr defaultColWidth="9.140625" defaultRowHeight="15"/>
  <cols>
    <col min="1" max="1" width="13.7109375" style="0" hidden="1" customWidth="1"/>
    <col min="2" max="2" width="33.140625" style="0" customWidth="1"/>
    <col min="3" max="3" width="31.28125" style="0" customWidth="1"/>
    <col min="4" max="4" width="9.140625" style="0" hidden="1" customWidth="1"/>
    <col min="5" max="5" width="6.8515625" style="0" hidden="1" customWidth="1"/>
    <col min="6" max="6" width="12.00390625" style="0" bestFit="1" customWidth="1"/>
    <col min="7" max="7" width="11.7109375" style="0" bestFit="1" customWidth="1"/>
    <col min="8" max="8" width="8.00390625" style="0" customWidth="1"/>
    <col min="9" max="9" width="10.57421875" style="0" bestFit="1" customWidth="1"/>
    <col min="11" max="11" width="10.421875" style="0" customWidth="1"/>
    <col min="12" max="12" width="13.8515625" style="0" customWidth="1"/>
    <col min="13" max="13" width="14.28125" style="0" customWidth="1"/>
    <col min="14" max="14" width="12.421875" style="0" hidden="1" customWidth="1"/>
    <col min="15" max="15" width="10.7109375" style="0" hidden="1" customWidth="1"/>
    <col min="16" max="16" width="14.140625" style="0" customWidth="1"/>
    <col min="17" max="17" width="13.8515625" style="0" customWidth="1"/>
  </cols>
  <sheetData>
    <row r="1" spans="1:16" ht="63" customHeight="1">
      <c r="A1" s="30" t="s">
        <v>348</v>
      </c>
      <c r="B1" s="30" t="s">
        <v>160</v>
      </c>
      <c r="C1" s="30" t="s">
        <v>161</v>
      </c>
      <c r="D1" s="30" t="s">
        <v>1132</v>
      </c>
      <c r="E1" s="30" t="s">
        <v>1133</v>
      </c>
      <c r="F1" s="22" t="s">
        <v>980</v>
      </c>
      <c r="G1" s="22" t="s">
        <v>981</v>
      </c>
      <c r="H1" s="22" t="s">
        <v>982</v>
      </c>
      <c r="I1" s="167" t="s">
        <v>983</v>
      </c>
      <c r="J1" s="167" t="s">
        <v>1003</v>
      </c>
      <c r="K1" s="22" t="s">
        <v>999</v>
      </c>
      <c r="L1" s="23" t="s">
        <v>1183</v>
      </c>
      <c r="M1" s="23" t="s">
        <v>1196</v>
      </c>
      <c r="N1" s="22" t="s">
        <v>1005</v>
      </c>
      <c r="O1" s="22" t="s">
        <v>1004</v>
      </c>
      <c r="P1" s="22" t="s">
        <v>1136</v>
      </c>
    </row>
    <row r="2" spans="1:16" ht="15">
      <c r="A2" t="str">
        <f>LOOKUP(B2,lists!B2:B90,lists!A2:A90)</f>
        <v>019</v>
      </c>
      <c r="B2" s="31" t="s">
        <v>63</v>
      </c>
      <c r="C2" s="31" t="s">
        <v>571</v>
      </c>
      <c r="D2" s="31" t="str">
        <f>LEFT(C2,10)</f>
        <v>Riverside </v>
      </c>
      <c r="E2" s="31" t="str">
        <f>RIGHT(C2,3)</f>
        <v>140</v>
      </c>
      <c r="F2" s="31" t="s">
        <v>995</v>
      </c>
      <c r="G2" s="31" t="s">
        <v>986</v>
      </c>
      <c r="H2" s="204" t="s">
        <v>1261</v>
      </c>
      <c r="I2" s="31">
        <v>682</v>
      </c>
      <c r="J2" s="31">
        <v>662</v>
      </c>
      <c r="K2" s="29">
        <f>IF(I2=0,"",J2/I2)</f>
        <v>0.9706744868035191</v>
      </c>
      <c r="L2" s="241">
        <v>195836</v>
      </c>
      <c r="M2" s="241">
        <v>198600</v>
      </c>
      <c r="N2" s="166" t="e">
        <f>IF(#REF!=0,"",#REF!/#REF!)</f>
        <v>#REF!</v>
      </c>
      <c r="O2" s="166" t="e">
        <f>IF(#REF!=0,"",#REF!/#REF!)</f>
        <v>#REF!</v>
      </c>
      <c r="P2" s="166">
        <f>IF(M2=0,"",M2/J2)</f>
        <v>300</v>
      </c>
    </row>
    <row r="3" spans="1:16" ht="15">
      <c r="A3" s="4" t="str">
        <f>A2</f>
        <v>019</v>
      </c>
      <c r="B3" s="31" t="s">
        <v>63</v>
      </c>
      <c r="C3" s="31" t="s">
        <v>559</v>
      </c>
      <c r="D3" s="31" t="str">
        <f aca="true" t="shared" si="0" ref="D3:D44">LEFT(C3,10)</f>
        <v>Anthony El</v>
      </c>
      <c r="E3" s="31" t="str">
        <f aca="true" t="shared" si="1" ref="E3:E44">RIGHT(C3,3)</f>
        <v>016</v>
      </c>
      <c r="F3" s="31" t="s">
        <v>995</v>
      </c>
      <c r="G3" s="31" t="s">
        <v>988</v>
      </c>
      <c r="H3" s="204" t="s">
        <v>1261</v>
      </c>
      <c r="I3" s="31">
        <v>427</v>
      </c>
      <c r="J3" s="31">
        <v>411</v>
      </c>
      <c r="K3" s="29">
        <f>IF(I3=0,"",J3/I3)</f>
        <v>0.9625292740046838</v>
      </c>
      <c r="L3" s="241">
        <v>150000</v>
      </c>
      <c r="M3" s="241">
        <v>127500</v>
      </c>
      <c r="N3" s="166">
        <f>IF(L2=0,"",L2/J2)</f>
        <v>295.8247734138973</v>
      </c>
      <c r="O3" s="166" t="e">
        <f>IF(#REF!=0,"",#REF!/J2)</f>
        <v>#REF!</v>
      </c>
      <c r="P3" s="166">
        <f>IF(M3=0,"",M3/J3)</f>
        <v>310.2189781021898</v>
      </c>
    </row>
    <row r="4" spans="1:16" ht="15">
      <c r="A4" s="4" t="str">
        <f aca="true" t="shared" si="2" ref="A4:A45">A3</f>
        <v>019</v>
      </c>
      <c r="B4" s="103" t="str">
        <f>B2</f>
        <v>Gadsden</v>
      </c>
      <c r="C4" s="31" t="s">
        <v>558</v>
      </c>
      <c r="D4" s="31" t="str">
        <f t="shared" si="0"/>
        <v>Sunland Pa</v>
      </c>
      <c r="E4" s="31" t="str">
        <f t="shared" si="1"/>
        <v>013</v>
      </c>
      <c r="F4" s="31" t="s">
        <v>995</v>
      </c>
      <c r="G4" s="31" t="s">
        <v>991</v>
      </c>
      <c r="H4" s="204" t="s">
        <v>1261</v>
      </c>
      <c r="I4" s="31">
        <v>360</v>
      </c>
      <c r="J4" s="31">
        <v>343</v>
      </c>
      <c r="K4" s="29">
        <f aca="true" t="shared" si="3" ref="K4:K45">IF(I4=0,"",J4/I4)</f>
        <v>0.9527777777777777</v>
      </c>
      <c r="L4" s="241">
        <v>123794</v>
      </c>
      <c r="M4" s="241">
        <v>105225</v>
      </c>
      <c r="N4" s="166">
        <f aca="true" t="shared" si="4" ref="N4:N45">IF(L4=0,"",L4/J4)</f>
        <v>360.91545189504376</v>
      </c>
      <c r="O4" s="166" t="e">
        <f>IF(#REF!=0,"",#REF!/J4)</f>
        <v>#REF!</v>
      </c>
      <c r="P4" s="166">
        <f aca="true" t="shared" si="5" ref="P4:P45">IF(M4=0,"",M4/J4)</f>
        <v>306.77842565597666</v>
      </c>
    </row>
    <row r="5" spans="1:16" ht="15">
      <c r="A5" s="4" t="str">
        <f t="shared" si="2"/>
        <v>019</v>
      </c>
      <c r="B5" s="103" t="str">
        <f>B2</f>
        <v>Gadsden</v>
      </c>
      <c r="C5" s="31" t="s">
        <v>569</v>
      </c>
      <c r="D5" s="31" t="str">
        <f t="shared" si="0"/>
        <v>Mesquite E</v>
      </c>
      <c r="E5" s="31" t="str">
        <f t="shared" si="1"/>
        <v>104</v>
      </c>
      <c r="F5" s="31" t="s">
        <v>995</v>
      </c>
      <c r="G5" s="31" t="s">
        <v>992</v>
      </c>
      <c r="H5" s="204" t="s">
        <v>1261</v>
      </c>
      <c r="I5" s="31">
        <v>405</v>
      </c>
      <c r="J5" s="31">
        <v>381</v>
      </c>
      <c r="K5" s="29">
        <f t="shared" si="3"/>
        <v>0.9407407407407408</v>
      </c>
      <c r="L5" s="241">
        <v>113533</v>
      </c>
      <c r="M5" s="241">
        <v>114300</v>
      </c>
      <c r="N5" s="166">
        <f t="shared" si="4"/>
        <v>297.98687664041995</v>
      </c>
      <c r="O5" s="166" t="e">
        <f>IF(#REF!=0,"",#REF!/J5)</f>
        <v>#REF!</v>
      </c>
      <c r="P5" s="166">
        <f t="shared" si="5"/>
        <v>300</v>
      </c>
    </row>
    <row r="6" spans="1:16" ht="15">
      <c r="A6" s="4" t="str">
        <f t="shared" si="2"/>
        <v>019</v>
      </c>
      <c r="B6" s="103" t="str">
        <f>B2</f>
        <v>Gadsden</v>
      </c>
      <c r="C6" s="31" t="s">
        <v>1199</v>
      </c>
      <c r="D6" s="31" t="str">
        <f t="shared" si="0"/>
        <v>Gadsden El</v>
      </c>
      <c r="E6" s="31" t="str">
        <f t="shared" si="1"/>
        <v>017</v>
      </c>
      <c r="F6" s="31" t="s">
        <v>995</v>
      </c>
      <c r="G6" s="31" t="s">
        <v>1001</v>
      </c>
      <c r="H6" s="204" t="s">
        <v>1261</v>
      </c>
      <c r="I6" s="31">
        <v>512</v>
      </c>
      <c r="J6" s="31">
        <v>471</v>
      </c>
      <c r="K6" s="29">
        <f t="shared" si="3"/>
        <v>0.919921875</v>
      </c>
      <c r="L6" s="241">
        <v>150000</v>
      </c>
      <c r="M6" s="241">
        <v>141300</v>
      </c>
      <c r="N6" s="166">
        <f t="shared" si="4"/>
        <v>318.47133757961785</v>
      </c>
      <c r="O6" s="166" t="e">
        <f>IF(#REF!=0,"",#REF!/J6)</f>
        <v>#REF!</v>
      </c>
      <c r="P6" s="166">
        <f t="shared" si="5"/>
        <v>300</v>
      </c>
    </row>
    <row r="7" spans="1:16" ht="15">
      <c r="A7" s="4" t="str">
        <f t="shared" si="2"/>
        <v>019</v>
      </c>
      <c r="B7" s="103" t="str">
        <f>B2</f>
        <v>Gadsden</v>
      </c>
      <c r="C7" s="31" t="s">
        <v>560</v>
      </c>
      <c r="D7" s="31" t="str">
        <f t="shared" si="0"/>
        <v>Berino Ele</v>
      </c>
      <c r="E7" s="31" t="str">
        <f t="shared" si="1"/>
        <v>020</v>
      </c>
      <c r="F7" s="31" t="s">
        <v>995</v>
      </c>
      <c r="G7" s="31" t="s">
        <v>986</v>
      </c>
      <c r="H7" s="204" t="s">
        <v>1261</v>
      </c>
      <c r="I7" s="31">
        <v>539</v>
      </c>
      <c r="J7" s="31">
        <v>495</v>
      </c>
      <c r="K7" s="29">
        <f t="shared" si="3"/>
        <v>0.9183673469387755</v>
      </c>
      <c r="L7" s="241">
        <v>150000</v>
      </c>
      <c r="M7" s="241">
        <v>148500</v>
      </c>
      <c r="N7" s="166">
        <f t="shared" si="4"/>
        <v>303.030303030303</v>
      </c>
      <c r="O7" s="166" t="e">
        <f>IF(#REF!=0,"",#REF!/J7)</f>
        <v>#REF!</v>
      </c>
      <c r="P7" s="166">
        <f t="shared" si="5"/>
        <v>300</v>
      </c>
    </row>
    <row r="8" spans="1:16" ht="15">
      <c r="A8" s="4" t="str">
        <f t="shared" si="2"/>
        <v>019</v>
      </c>
      <c r="B8" s="103" t="str">
        <f>B2</f>
        <v>Gadsden</v>
      </c>
      <c r="C8" s="31" t="s">
        <v>563</v>
      </c>
      <c r="D8" s="31" t="str">
        <f t="shared" si="0"/>
        <v>Desert Vie</v>
      </c>
      <c r="E8" s="31" t="str">
        <f t="shared" si="1"/>
        <v>035</v>
      </c>
      <c r="F8" s="31" t="s">
        <v>995</v>
      </c>
      <c r="G8" s="31" t="s">
        <v>1001</v>
      </c>
      <c r="H8" s="204" t="s">
        <v>1261</v>
      </c>
      <c r="I8" s="31">
        <v>520</v>
      </c>
      <c r="J8" s="31">
        <v>469</v>
      </c>
      <c r="K8" s="29">
        <f t="shared" si="3"/>
        <v>0.9019230769230769</v>
      </c>
      <c r="L8" s="241">
        <v>144915</v>
      </c>
      <c r="M8" s="241">
        <v>140700</v>
      </c>
      <c r="N8" s="166">
        <f t="shared" si="4"/>
        <v>308.9872068230277</v>
      </c>
      <c r="O8" s="166" t="e">
        <f>IF(#REF!=0,"",#REF!/J8)</f>
        <v>#REF!</v>
      </c>
      <c r="P8" s="166">
        <f t="shared" si="5"/>
        <v>300</v>
      </c>
    </row>
    <row r="9" spans="1:16" ht="15">
      <c r="A9" s="4" t="str">
        <f t="shared" si="2"/>
        <v>019</v>
      </c>
      <c r="B9" s="103" t="str">
        <f>B2</f>
        <v>Gadsden</v>
      </c>
      <c r="C9" s="31" t="s">
        <v>553</v>
      </c>
      <c r="D9" s="31" t="str">
        <f t="shared" si="0"/>
        <v>Vado Elem,</v>
      </c>
      <c r="E9" s="31" t="str">
        <f t="shared" si="1"/>
        <v>001</v>
      </c>
      <c r="F9" s="31" t="s">
        <v>995</v>
      </c>
      <c r="G9" s="31" t="s">
        <v>986</v>
      </c>
      <c r="H9" s="204" t="s">
        <v>1261</v>
      </c>
      <c r="I9" s="31">
        <v>457</v>
      </c>
      <c r="J9" s="31">
        <v>411</v>
      </c>
      <c r="K9" s="29">
        <f t="shared" si="3"/>
        <v>0.899343544857768</v>
      </c>
      <c r="L9" s="241">
        <v>113753</v>
      </c>
      <c r="M9" s="241">
        <v>111792</v>
      </c>
      <c r="N9" s="166">
        <f t="shared" si="4"/>
        <v>276.7712895377129</v>
      </c>
      <c r="O9" s="166" t="e">
        <f>IF(#REF!=0,"",#REF!/J9)</f>
        <v>#REF!</v>
      </c>
      <c r="P9" s="166">
        <f t="shared" si="5"/>
        <v>272</v>
      </c>
    </row>
    <row r="10" spans="1:16" ht="15">
      <c r="A10" s="4" t="str">
        <f t="shared" si="2"/>
        <v>019</v>
      </c>
      <c r="B10" s="103" t="str">
        <f>B2</f>
        <v>Gadsden</v>
      </c>
      <c r="C10" s="31" t="s">
        <v>557</v>
      </c>
      <c r="D10" s="31" t="str">
        <f t="shared" si="0"/>
        <v>Sunrise El</v>
      </c>
      <c r="E10" s="31" t="str">
        <f t="shared" si="1"/>
        <v>009</v>
      </c>
      <c r="F10" s="31" t="s">
        <v>995</v>
      </c>
      <c r="G10" s="31" t="s">
        <v>1001</v>
      </c>
      <c r="H10" s="204" t="s">
        <v>1261</v>
      </c>
      <c r="I10" s="31">
        <v>536</v>
      </c>
      <c r="J10" s="31">
        <v>480</v>
      </c>
      <c r="K10" s="29">
        <f t="shared" si="3"/>
        <v>0.8955223880597015</v>
      </c>
      <c r="L10" s="241">
        <v>130311</v>
      </c>
      <c r="M10" s="241">
        <v>130558</v>
      </c>
      <c r="N10" s="166">
        <f t="shared" si="4"/>
        <v>271.48125</v>
      </c>
      <c r="O10" s="166" t="e">
        <f>IF(#REF!=0,"",#REF!/J10)</f>
        <v>#REF!</v>
      </c>
      <c r="P10" s="166">
        <f t="shared" si="5"/>
        <v>271.99583333333334</v>
      </c>
    </row>
    <row r="11" spans="1:16" ht="15">
      <c r="A11" s="4" t="str">
        <f t="shared" si="2"/>
        <v>019</v>
      </c>
      <c r="B11" s="103" t="str">
        <f>B2</f>
        <v>Gadsden</v>
      </c>
      <c r="C11" s="31" t="s">
        <v>565</v>
      </c>
      <c r="D11" s="31" t="str">
        <f t="shared" si="0"/>
        <v>Gadsden Mi</v>
      </c>
      <c r="E11" s="31" t="str">
        <f t="shared" si="1"/>
        <v>052</v>
      </c>
      <c r="F11" s="31" t="s">
        <v>995</v>
      </c>
      <c r="G11" s="31" t="s">
        <v>992</v>
      </c>
      <c r="H11" s="204" t="s">
        <v>1262</v>
      </c>
      <c r="I11" s="31">
        <v>840</v>
      </c>
      <c r="J11" s="31">
        <v>743</v>
      </c>
      <c r="K11" s="29">
        <f t="shared" si="3"/>
        <v>0.8845238095238095</v>
      </c>
      <c r="L11" s="241">
        <v>190000</v>
      </c>
      <c r="M11" s="241">
        <v>202096</v>
      </c>
      <c r="N11" s="166">
        <f t="shared" si="4"/>
        <v>255.7200538358008</v>
      </c>
      <c r="O11" s="166" t="e">
        <f>IF(#REF!=0,"",#REF!/J11)</f>
        <v>#REF!</v>
      </c>
      <c r="P11" s="166">
        <f t="shared" si="5"/>
        <v>272</v>
      </c>
    </row>
    <row r="12" spans="1:16" ht="15">
      <c r="A12" s="4" t="str">
        <f t="shared" si="2"/>
        <v>019</v>
      </c>
      <c r="B12" s="103" t="str">
        <f>B2</f>
        <v>Gadsden</v>
      </c>
      <c r="C12" s="31" t="s">
        <v>562</v>
      </c>
      <c r="D12" s="31" t="str">
        <f t="shared" si="0"/>
        <v>Chaparral </v>
      </c>
      <c r="E12" s="31" t="str">
        <f t="shared" si="1"/>
        <v>032</v>
      </c>
      <c r="F12" s="31" t="s">
        <v>995</v>
      </c>
      <c r="G12" s="31" t="s">
        <v>992</v>
      </c>
      <c r="H12" s="204" t="s">
        <v>1262</v>
      </c>
      <c r="I12" s="31">
        <v>551</v>
      </c>
      <c r="J12" s="31">
        <v>481</v>
      </c>
      <c r="K12" s="29">
        <f t="shared" si="3"/>
        <v>0.8729582577132486</v>
      </c>
      <c r="L12" s="241">
        <v>111629</v>
      </c>
      <c r="M12" s="241">
        <v>130832</v>
      </c>
      <c r="N12" s="166">
        <f t="shared" si="4"/>
        <v>232.07692307692307</v>
      </c>
      <c r="O12" s="166" t="e">
        <f>IF(#REF!=0,"",#REF!/J12)</f>
        <v>#REF!</v>
      </c>
      <c r="P12" s="166">
        <f t="shared" si="5"/>
        <v>272</v>
      </c>
    </row>
    <row r="13" spans="1:16" ht="15">
      <c r="A13" s="4" t="str">
        <f t="shared" si="2"/>
        <v>019</v>
      </c>
      <c r="B13" s="103" t="str">
        <f>B2</f>
        <v>Gadsden</v>
      </c>
      <c r="C13" s="31" t="s">
        <v>564</v>
      </c>
      <c r="D13" s="31" t="str">
        <f t="shared" si="0"/>
        <v>Desert Tra</v>
      </c>
      <c r="E13" s="31" t="str">
        <f t="shared" si="1"/>
        <v>040</v>
      </c>
      <c r="F13" s="31" t="s">
        <v>995</v>
      </c>
      <c r="G13" s="31" t="s">
        <v>992</v>
      </c>
      <c r="H13" s="204" t="s">
        <v>1261</v>
      </c>
      <c r="I13" s="31">
        <v>722</v>
      </c>
      <c r="J13" s="31">
        <v>629</v>
      </c>
      <c r="K13" s="29">
        <f t="shared" si="3"/>
        <v>0.871191135734072</v>
      </c>
      <c r="L13" s="241">
        <v>175000</v>
      </c>
      <c r="M13" s="241">
        <v>171090</v>
      </c>
      <c r="N13" s="166">
        <f t="shared" si="4"/>
        <v>278.2193958664547</v>
      </c>
      <c r="O13" s="166" t="e">
        <f>IF(#REF!=0,"",#REF!/J13)</f>
        <v>#REF!</v>
      </c>
      <c r="P13" s="166">
        <f t="shared" si="5"/>
        <v>272.00317965023845</v>
      </c>
    </row>
    <row r="14" spans="1:16" ht="15">
      <c r="A14" s="4" t="str">
        <f t="shared" si="2"/>
        <v>019</v>
      </c>
      <c r="B14" s="103" t="str">
        <f>B2</f>
        <v>Gadsden</v>
      </c>
      <c r="C14" s="31" t="s">
        <v>561</v>
      </c>
      <c r="D14" s="31" t="str">
        <f t="shared" si="0"/>
        <v>Chaparral </v>
      </c>
      <c r="E14" s="31" t="str">
        <f t="shared" si="1"/>
        <v>030</v>
      </c>
      <c r="F14" s="31" t="s">
        <v>995</v>
      </c>
      <c r="G14" s="31" t="s">
        <v>992</v>
      </c>
      <c r="H14" s="204" t="s">
        <v>1261</v>
      </c>
      <c r="I14" s="31">
        <v>730</v>
      </c>
      <c r="J14" s="31">
        <v>630</v>
      </c>
      <c r="K14" s="29">
        <f t="shared" si="3"/>
        <v>0.863013698630137</v>
      </c>
      <c r="L14" s="241">
        <v>159400</v>
      </c>
      <c r="M14" s="241">
        <v>171360</v>
      </c>
      <c r="N14" s="166">
        <f t="shared" si="4"/>
        <v>253.015873015873</v>
      </c>
      <c r="O14" s="166" t="e">
        <f>IF(#REF!=0,"",#REF!/J14)</f>
        <v>#REF!</v>
      </c>
      <c r="P14" s="166">
        <f t="shared" si="5"/>
        <v>272</v>
      </c>
    </row>
    <row r="15" spans="1:16" ht="15">
      <c r="A15" s="4" t="str">
        <f t="shared" si="2"/>
        <v>019</v>
      </c>
      <c r="B15" s="103" t="str">
        <f>B2</f>
        <v>Gadsden</v>
      </c>
      <c r="C15" s="31" t="s">
        <v>568</v>
      </c>
      <c r="D15" s="31" t="str">
        <f t="shared" si="0"/>
        <v>Loma Linda</v>
      </c>
      <c r="E15" s="31" t="str">
        <f t="shared" si="1"/>
        <v>086</v>
      </c>
      <c r="F15" s="31" t="s">
        <v>995</v>
      </c>
      <c r="G15" s="31" t="s">
        <v>992</v>
      </c>
      <c r="H15" s="204" t="s">
        <v>1261</v>
      </c>
      <c r="I15" s="31">
        <v>428</v>
      </c>
      <c r="J15" s="31">
        <v>357</v>
      </c>
      <c r="K15" s="29">
        <f t="shared" si="3"/>
        <v>0.8341121495327103</v>
      </c>
      <c r="L15" s="241">
        <v>150000</v>
      </c>
      <c r="M15" s="241">
        <v>127500</v>
      </c>
      <c r="N15" s="166">
        <f t="shared" si="4"/>
        <v>420.16806722689074</v>
      </c>
      <c r="O15" s="166" t="e">
        <f>IF(#REF!=0,"",#REF!/J15)</f>
        <v>#REF!</v>
      </c>
      <c r="P15" s="166">
        <f t="shared" si="5"/>
        <v>357.14285714285717</v>
      </c>
    </row>
    <row r="16" spans="1:16" ht="15">
      <c r="A16" s="4" t="str">
        <f t="shared" si="2"/>
        <v>019</v>
      </c>
      <c r="B16" s="103" t="str">
        <f>B2</f>
        <v>Gadsden</v>
      </c>
      <c r="C16" s="31" t="s">
        <v>567</v>
      </c>
      <c r="D16" s="31" t="str">
        <f t="shared" si="0"/>
        <v>La Union E</v>
      </c>
      <c r="E16" s="31" t="str">
        <f t="shared" si="1"/>
        <v>076</v>
      </c>
      <c r="F16" s="31" t="s">
        <v>995</v>
      </c>
      <c r="G16" s="31" t="s">
        <v>992</v>
      </c>
      <c r="H16" s="204" t="s">
        <v>1261</v>
      </c>
      <c r="I16" s="31">
        <v>283</v>
      </c>
      <c r="J16" s="31">
        <v>224</v>
      </c>
      <c r="K16" s="29">
        <f t="shared" si="3"/>
        <v>0.7915194346289752</v>
      </c>
      <c r="L16" s="241">
        <v>49500</v>
      </c>
      <c r="M16" s="241">
        <v>56000</v>
      </c>
      <c r="N16" s="166">
        <f t="shared" si="4"/>
        <v>220.98214285714286</v>
      </c>
      <c r="O16" s="166" t="e">
        <f>IF(#REF!=0,"",#REF!/J16)</f>
        <v>#REF!</v>
      </c>
      <c r="P16" s="166">
        <f t="shared" si="5"/>
        <v>250</v>
      </c>
    </row>
    <row r="17" spans="1:16" ht="15">
      <c r="A17" s="4" t="str">
        <f t="shared" si="2"/>
        <v>019</v>
      </c>
      <c r="B17" s="103" t="str">
        <f>B2</f>
        <v>Gadsden</v>
      </c>
      <c r="C17" s="31" t="s">
        <v>570</v>
      </c>
      <c r="D17" s="31" t="str">
        <f t="shared" si="0"/>
        <v>North Vall</v>
      </c>
      <c r="E17" s="31" t="str">
        <f t="shared" si="1"/>
        <v>120</v>
      </c>
      <c r="F17" s="31" t="s">
        <v>995</v>
      </c>
      <c r="G17" s="31" t="s">
        <v>992</v>
      </c>
      <c r="H17" s="204" t="s">
        <v>1261</v>
      </c>
      <c r="I17" s="31">
        <v>418</v>
      </c>
      <c r="J17" s="31">
        <v>325</v>
      </c>
      <c r="K17" s="29">
        <f t="shared" si="3"/>
        <v>0.777511961722488</v>
      </c>
      <c r="L17" s="241">
        <v>89145</v>
      </c>
      <c r="M17" s="241">
        <v>81250</v>
      </c>
      <c r="N17" s="166">
        <f t="shared" si="4"/>
        <v>274.2923076923077</v>
      </c>
      <c r="O17" s="166" t="e">
        <f>IF(#REF!=0,"",#REF!/J17)</f>
        <v>#REF!</v>
      </c>
      <c r="P17" s="166">
        <f t="shared" si="5"/>
        <v>250</v>
      </c>
    </row>
    <row r="18" spans="1:16" ht="15">
      <c r="A18" s="4" t="str">
        <f t="shared" si="2"/>
        <v>019</v>
      </c>
      <c r="B18" s="103" t="str">
        <f>B2</f>
        <v>Gadsden</v>
      </c>
      <c r="C18" s="31" t="s">
        <v>572</v>
      </c>
      <c r="D18" s="31" t="str">
        <f t="shared" si="0"/>
        <v>Santa Tere</v>
      </c>
      <c r="E18" s="31" t="str">
        <f t="shared" si="1"/>
        <v>175</v>
      </c>
      <c r="F18" s="31" t="s">
        <v>995</v>
      </c>
      <c r="G18" s="31" t="s">
        <v>992</v>
      </c>
      <c r="H18" s="204" t="s">
        <v>1261</v>
      </c>
      <c r="I18" s="31">
        <v>647</v>
      </c>
      <c r="J18" s="31">
        <v>485</v>
      </c>
      <c r="K18" s="29">
        <f t="shared" si="3"/>
        <v>0.749613601236476</v>
      </c>
      <c r="L18" s="241">
        <v>136383</v>
      </c>
      <c r="M18" s="241">
        <v>121250</v>
      </c>
      <c r="N18" s="166">
        <f t="shared" si="4"/>
        <v>281.2020618556701</v>
      </c>
      <c r="O18" s="166" t="e">
        <f>IF(#REF!=0,"",#REF!/J18)</f>
        <v>#REF!</v>
      </c>
      <c r="P18" s="166">
        <f t="shared" si="5"/>
        <v>250</v>
      </c>
    </row>
    <row r="19" spans="1:16" ht="15">
      <c r="A19" s="4" t="str">
        <f t="shared" si="2"/>
        <v>019</v>
      </c>
      <c r="B19" s="103" t="str">
        <f>B2</f>
        <v>Gadsden</v>
      </c>
      <c r="C19" s="31" t="s">
        <v>573</v>
      </c>
      <c r="D19" s="31" t="str">
        <f t="shared" si="0"/>
        <v>Santa Tere</v>
      </c>
      <c r="E19" s="31" t="str">
        <f t="shared" si="1"/>
        <v>200</v>
      </c>
      <c r="F19" s="31" t="s">
        <v>995</v>
      </c>
      <c r="G19" s="31" t="s">
        <v>992</v>
      </c>
      <c r="H19" s="204" t="s">
        <v>1263</v>
      </c>
      <c r="I19" s="31">
        <v>1316</v>
      </c>
      <c r="J19" s="31">
        <v>936</v>
      </c>
      <c r="K19" s="29">
        <f t="shared" si="3"/>
        <v>0.7112462006079028</v>
      </c>
      <c r="L19" s="241">
        <v>0</v>
      </c>
      <c r="M19" s="241">
        <v>93600</v>
      </c>
      <c r="N19" s="166">
        <f t="shared" si="4"/>
      </c>
      <c r="O19" s="166" t="e">
        <f>IF(#REF!=0,"",#REF!/J19)</f>
        <v>#REF!</v>
      </c>
      <c r="P19" s="166">
        <f t="shared" si="5"/>
        <v>100</v>
      </c>
    </row>
    <row r="20" spans="1:16" ht="15">
      <c r="A20" s="4" t="str">
        <f t="shared" si="2"/>
        <v>019</v>
      </c>
      <c r="B20" s="103" t="str">
        <f>B2</f>
        <v>Gadsden</v>
      </c>
      <c r="C20" s="31" t="s">
        <v>554</v>
      </c>
      <c r="D20" s="31" t="str">
        <f t="shared" si="0"/>
        <v>Chaparral </v>
      </c>
      <c r="E20" s="31" t="str">
        <f t="shared" si="1"/>
        <v>003</v>
      </c>
      <c r="F20" s="31" t="s">
        <v>995</v>
      </c>
      <c r="G20" s="31" t="s">
        <v>992</v>
      </c>
      <c r="H20" s="204" t="s">
        <v>1263</v>
      </c>
      <c r="I20" s="31">
        <v>1067</v>
      </c>
      <c r="J20" s="31">
        <v>748</v>
      </c>
      <c r="K20" s="29">
        <f t="shared" si="3"/>
        <v>0.7010309278350515</v>
      </c>
      <c r="L20" s="241">
        <v>0</v>
      </c>
      <c r="M20" s="241">
        <v>74800</v>
      </c>
      <c r="N20" s="166">
        <f t="shared" si="4"/>
      </c>
      <c r="O20" s="166" t="e">
        <f>IF(#REF!=0,"",#REF!/J20)</f>
        <v>#REF!</v>
      </c>
      <c r="P20" s="166">
        <f t="shared" si="5"/>
        <v>100</v>
      </c>
    </row>
    <row r="21" spans="1:16" ht="15">
      <c r="A21" s="4" t="str">
        <f t="shared" si="2"/>
        <v>019</v>
      </c>
      <c r="B21" s="103" t="str">
        <f>B2</f>
        <v>Gadsden</v>
      </c>
      <c r="C21" s="31" t="s">
        <v>556</v>
      </c>
      <c r="D21" s="31" t="str">
        <f t="shared" si="0"/>
        <v>Santa Tere</v>
      </c>
      <c r="E21" s="31" t="str">
        <f t="shared" si="1"/>
        <v>008</v>
      </c>
      <c r="F21" s="31" t="s">
        <v>995</v>
      </c>
      <c r="G21" s="31" t="s">
        <v>1001</v>
      </c>
      <c r="H21" s="204" t="s">
        <v>1261</v>
      </c>
      <c r="I21" s="31">
        <v>597</v>
      </c>
      <c r="J21" s="31">
        <v>411</v>
      </c>
      <c r="K21" s="29">
        <f t="shared" si="3"/>
        <v>0.6884422110552764</v>
      </c>
      <c r="L21" s="241">
        <v>108000</v>
      </c>
      <c r="M21" s="241">
        <v>91800</v>
      </c>
      <c r="N21" s="166">
        <f t="shared" si="4"/>
        <v>262.77372262773724</v>
      </c>
      <c r="O21" s="166" t="e">
        <f>IF(#REF!=0,"",#REF!/J21)</f>
        <v>#REF!</v>
      </c>
      <c r="P21" s="166">
        <f t="shared" si="5"/>
        <v>223.35766423357666</v>
      </c>
    </row>
    <row r="22" spans="1:16" ht="15">
      <c r="A22" s="4" t="str">
        <f t="shared" si="2"/>
        <v>019</v>
      </c>
      <c r="B22" s="103" t="str">
        <f>B2</f>
        <v>Gadsden</v>
      </c>
      <c r="C22" s="31" t="s">
        <v>1201</v>
      </c>
      <c r="D22" s="31" t="str">
        <f t="shared" si="0"/>
        <v>Anthony Ch</v>
      </c>
      <c r="E22" s="31" t="str">
        <f t="shared" si="1"/>
        <v>011</v>
      </c>
      <c r="F22" s="31" t="s">
        <v>995</v>
      </c>
      <c r="G22" s="31" t="s">
        <v>1001</v>
      </c>
      <c r="H22" s="204" t="s">
        <v>1264</v>
      </c>
      <c r="I22" s="31">
        <v>65</v>
      </c>
      <c r="J22" s="31">
        <v>40</v>
      </c>
      <c r="K22" s="29">
        <f t="shared" si="3"/>
        <v>0.6153846153846154</v>
      </c>
      <c r="L22" s="241">
        <v>17806</v>
      </c>
      <c r="M22" s="241">
        <v>15135</v>
      </c>
      <c r="N22" s="166">
        <f t="shared" si="4"/>
        <v>445.15</v>
      </c>
      <c r="O22" s="166" t="e">
        <f>IF(#REF!=0,"",#REF!/J22)</f>
        <v>#REF!</v>
      </c>
      <c r="P22" s="166">
        <f t="shared" si="5"/>
        <v>378.375</v>
      </c>
    </row>
    <row r="23" spans="1:16" ht="15">
      <c r="A23" s="4" t="str">
        <f t="shared" si="2"/>
        <v>019</v>
      </c>
      <c r="B23" s="103" t="str">
        <f>B2</f>
        <v>Gadsden</v>
      </c>
      <c r="C23" s="31" t="s">
        <v>566</v>
      </c>
      <c r="D23" s="31" t="str">
        <f t="shared" si="0"/>
        <v>Gadsden Hi</v>
      </c>
      <c r="E23" s="31" t="str">
        <f t="shared" si="1"/>
        <v>054</v>
      </c>
      <c r="F23" s="31" t="s">
        <v>995</v>
      </c>
      <c r="G23" s="31" t="s">
        <v>992</v>
      </c>
      <c r="H23" s="204" t="s">
        <v>1263</v>
      </c>
      <c r="I23" s="31">
        <v>1706</v>
      </c>
      <c r="J23" s="31">
        <v>685</v>
      </c>
      <c r="K23" s="29">
        <f t="shared" si="3"/>
        <v>0.4015240328253224</v>
      </c>
      <c r="L23" s="241">
        <v>0</v>
      </c>
      <c r="M23" s="241">
        <v>68500</v>
      </c>
      <c r="N23" s="166">
        <f t="shared" si="4"/>
      </c>
      <c r="O23" s="166" t="e">
        <f>IF(#REF!=0,"",#REF!/J23)</f>
        <v>#REF!</v>
      </c>
      <c r="P23" s="166">
        <f t="shared" si="5"/>
        <v>100</v>
      </c>
    </row>
    <row r="24" spans="1:16" ht="15">
      <c r="A24" s="4" t="str">
        <f t="shared" si="2"/>
        <v>019</v>
      </c>
      <c r="B24" s="103" t="str">
        <f>B2</f>
        <v>Gadsden</v>
      </c>
      <c r="C24" s="31"/>
      <c r="D24" s="31">
        <f t="shared" si="0"/>
      </c>
      <c r="E24" s="31">
        <f t="shared" si="1"/>
      </c>
      <c r="F24" s="31"/>
      <c r="G24" s="31"/>
      <c r="H24" s="204"/>
      <c r="I24" s="31"/>
      <c r="J24" s="31"/>
      <c r="K24" s="29">
        <f t="shared" si="3"/>
      </c>
      <c r="L24" s="241"/>
      <c r="M24" s="241"/>
      <c r="N24" s="166">
        <f t="shared" si="4"/>
      </c>
      <c r="O24" s="166" t="e">
        <f>IF(#REF!=0,"",#REF!/J24)</f>
        <v>#REF!</v>
      </c>
      <c r="P24" s="166">
        <f t="shared" si="5"/>
      </c>
    </row>
    <row r="25" spans="1:16" ht="15">
      <c r="A25" s="4" t="str">
        <f t="shared" si="2"/>
        <v>019</v>
      </c>
      <c r="B25" s="103" t="str">
        <f>B2</f>
        <v>Gadsden</v>
      </c>
      <c r="C25" s="31"/>
      <c r="D25" s="31">
        <f t="shared" si="0"/>
      </c>
      <c r="E25" s="31">
        <f t="shared" si="1"/>
      </c>
      <c r="F25" s="31"/>
      <c r="G25" s="31"/>
      <c r="H25" s="204"/>
      <c r="I25" s="31"/>
      <c r="J25" s="31"/>
      <c r="K25" s="29">
        <f t="shared" si="3"/>
      </c>
      <c r="L25" s="241"/>
      <c r="M25" s="241"/>
      <c r="N25" s="166">
        <f t="shared" si="4"/>
      </c>
      <c r="O25" s="166" t="e">
        <f>IF(#REF!=0,"",#REF!/J25)</f>
        <v>#REF!</v>
      </c>
      <c r="P25" s="166">
        <f t="shared" si="5"/>
      </c>
    </row>
    <row r="26" spans="1:16" ht="15">
      <c r="A26" s="4" t="str">
        <f t="shared" si="2"/>
        <v>019</v>
      </c>
      <c r="B26" s="103" t="str">
        <f>B2</f>
        <v>Gadsden</v>
      </c>
      <c r="C26" s="31"/>
      <c r="D26" s="31">
        <f t="shared" si="0"/>
      </c>
      <c r="E26" s="31">
        <f t="shared" si="1"/>
      </c>
      <c r="F26" s="31"/>
      <c r="G26" s="31"/>
      <c r="H26" s="204"/>
      <c r="I26" s="31"/>
      <c r="J26" s="31"/>
      <c r="K26" s="29">
        <f t="shared" si="3"/>
      </c>
      <c r="L26" s="241"/>
      <c r="M26" s="241"/>
      <c r="N26" s="166">
        <f t="shared" si="4"/>
      </c>
      <c r="O26" s="166" t="e">
        <f>IF(#REF!=0,"",#REF!/J26)</f>
        <v>#REF!</v>
      </c>
      <c r="P26" s="166">
        <f t="shared" si="5"/>
      </c>
    </row>
    <row r="27" spans="1:16" ht="15">
      <c r="A27" s="4" t="str">
        <f t="shared" si="2"/>
        <v>019</v>
      </c>
      <c r="B27" s="103" t="str">
        <f>B2</f>
        <v>Gadsden</v>
      </c>
      <c r="C27" s="31"/>
      <c r="D27" s="31">
        <f t="shared" si="0"/>
      </c>
      <c r="E27" s="31">
        <f t="shared" si="1"/>
      </c>
      <c r="F27" s="31"/>
      <c r="G27" s="31"/>
      <c r="H27" s="204"/>
      <c r="I27" s="31"/>
      <c r="J27" s="31"/>
      <c r="K27" s="29">
        <f t="shared" si="3"/>
      </c>
      <c r="L27" s="241"/>
      <c r="M27" s="241"/>
      <c r="N27" s="166">
        <f t="shared" si="4"/>
      </c>
      <c r="O27" s="166" t="e">
        <f>IF(#REF!=0,"",#REF!/J27)</f>
        <v>#REF!</v>
      </c>
      <c r="P27" s="166">
        <f t="shared" si="5"/>
      </c>
    </row>
    <row r="28" spans="1:16" ht="15">
      <c r="A28" s="4" t="str">
        <f t="shared" si="2"/>
        <v>019</v>
      </c>
      <c r="B28" s="103" t="str">
        <f>B2</f>
        <v>Gadsden</v>
      </c>
      <c r="C28" s="31"/>
      <c r="D28" s="31">
        <f t="shared" si="0"/>
      </c>
      <c r="E28" s="31">
        <f t="shared" si="1"/>
      </c>
      <c r="F28" s="31"/>
      <c r="G28" s="31"/>
      <c r="H28" s="204"/>
      <c r="I28" s="31"/>
      <c r="J28" s="31"/>
      <c r="K28" s="29">
        <f t="shared" si="3"/>
      </c>
      <c r="L28" s="241"/>
      <c r="M28" s="241"/>
      <c r="N28" s="166">
        <f t="shared" si="4"/>
      </c>
      <c r="O28" s="166" t="e">
        <f>IF(#REF!=0,"",#REF!/J28)</f>
        <v>#REF!</v>
      </c>
      <c r="P28" s="166">
        <f t="shared" si="5"/>
      </c>
    </row>
    <row r="29" spans="1:16" ht="15">
      <c r="A29" s="4" t="str">
        <f t="shared" si="2"/>
        <v>019</v>
      </c>
      <c r="B29" s="103" t="str">
        <f>B2</f>
        <v>Gadsden</v>
      </c>
      <c r="C29" s="31"/>
      <c r="D29" s="31">
        <f t="shared" si="0"/>
      </c>
      <c r="E29" s="31">
        <f t="shared" si="1"/>
      </c>
      <c r="F29" s="31"/>
      <c r="G29" s="31"/>
      <c r="H29" s="204"/>
      <c r="I29" s="31"/>
      <c r="J29" s="31"/>
      <c r="K29" s="29">
        <f t="shared" si="3"/>
      </c>
      <c r="L29" s="241"/>
      <c r="M29" s="241"/>
      <c r="N29" s="166">
        <f t="shared" si="4"/>
      </c>
      <c r="O29" s="166" t="e">
        <f>IF(#REF!=0,"",#REF!/J29)</f>
        <v>#REF!</v>
      </c>
      <c r="P29" s="166">
        <f t="shared" si="5"/>
      </c>
    </row>
    <row r="30" spans="1:16" ht="15">
      <c r="A30" s="4" t="str">
        <f t="shared" si="2"/>
        <v>019</v>
      </c>
      <c r="B30" s="103" t="str">
        <f>B2</f>
        <v>Gadsden</v>
      </c>
      <c r="C30" s="31"/>
      <c r="D30" s="31">
        <f t="shared" si="0"/>
      </c>
      <c r="E30" s="31">
        <f t="shared" si="1"/>
      </c>
      <c r="F30" s="31"/>
      <c r="G30" s="31"/>
      <c r="H30" s="204"/>
      <c r="I30" s="31"/>
      <c r="J30" s="31"/>
      <c r="K30" s="29">
        <f t="shared" si="3"/>
      </c>
      <c r="L30" s="241"/>
      <c r="M30" s="241"/>
      <c r="N30" s="166">
        <f t="shared" si="4"/>
      </c>
      <c r="O30" s="166" t="e">
        <f>IF(#REF!=0,"",#REF!/J30)</f>
        <v>#REF!</v>
      </c>
      <c r="P30" s="166">
        <f t="shared" si="5"/>
      </c>
    </row>
    <row r="31" spans="1:16" ht="15">
      <c r="A31" s="4" t="str">
        <f t="shared" si="2"/>
        <v>019</v>
      </c>
      <c r="B31" s="103" t="str">
        <f>B2</f>
        <v>Gadsden</v>
      </c>
      <c r="C31" s="31"/>
      <c r="D31" s="31">
        <f t="shared" si="0"/>
      </c>
      <c r="E31" s="31">
        <f t="shared" si="1"/>
      </c>
      <c r="F31" s="31"/>
      <c r="G31" s="31"/>
      <c r="H31" s="204"/>
      <c r="I31" s="31"/>
      <c r="J31" s="31"/>
      <c r="K31" s="29">
        <f t="shared" si="3"/>
      </c>
      <c r="L31" s="241"/>
      <c r="M31" s="241"/>
      <c r="N31" s="166">
        <f t="shared" si="4"/>
      </c>
      <c r="O31" s="166" t="e">
        <f>IF(#REF!=0,"",#REF!/J31)</f>
        <v>#REF!</v>
      </c>
      <c r="P31" s="166">
        <f t="shared" si="5"/>
      </c>
    </row>
    <row r="32" spans="1:16" ht="15">
      <c r="A32" s="4" t="str">
        <f t="shared" si="2"/>
        <v>019</v>
      </c>
      <c r="B32" s="103" t="str">
        <f>B2</f>
        <v>Gadsden</v>
      </c>
      <c r="C32" s="31"/>
      <c r="D32" s="31">
        <f t="shared" si="0"/>
      </c>
      <c r="E32" s="31">
        <f t="shared" si="1"/>
      </c>
      <c r="F32" s="31"/>
      <c r="G32" s="31"/>
      <c r="H32" s="204"/>
      <c r="I32" s="31"/>
      <c r="J32" s="31"/>
      <c r="K32" s="29">
        <f t="shared" si="3"/>
      </c>
      <c r="L32" s="241"/>
      <c r="M32" s="241"/>
      <c r="N32" s="166">
        <f t="shared" si="4"/>
      </c>
      <c r="O32" s="166" t="e">
        <f>IF(#REF!=0,"",#REF!/J32)</f>
        <v>#REF!</v>
      </c>
      <c r="P32" s="166">
        <f t="shared" si="5"/>
      </c>
    </row>
    <row r="33" spans="1:16" ht="15">
      <c r="A33" s="4" t="str">
        <f t="shared" si="2"/>
        <v>019</v>
      </c>
      <c r="B33" s="103" t="str">
        <f>B2</f>
        <v>Gadsden</v>
      </c>
      <c r="C33" s="31"/>
      <c r="D33" s="31">
        <f t="shared" si="0"/>
      </c>
      <c r="E33" s="31">
        <f t="shared" si="1"/>
      </c>
      <c r="F33" s="31"/>
      <c r="G33" s="31"/>
      <c r="H33" s="204"/>
      <c r="I33" s="31"/>
      <c r="J33" s="31"/>
      <c r="K33" s="29">
        <f t="shared" si="3"/>
      </c>
      <c r="L33" s="241"/>
      <c r="M33" s="241"/>
      <c r="N33" s="166">
        <f t="shared" si="4"/>
      </c>
      <c r="O33" s="166" t="e">
        <f>IF(#REF!=0,"",#REF!/J33)</f>
        <v>#REF!</v>
      </c>
      <c r="P33" s="166">
        <f t="shared" si="5"/>
      </c>
    </row>
    <row r="34" spans="1:16" ht="15">
      <c r="A34" s="4" t="str">
        <f t="shared" si="2"/>
        <v>019</v>
      </c>
      <c r="B34" s="103" t="str">
        <f>B2</f>
        <v>Gadsden</v>
      </c>
      <c r="C34" s="31"/>
      <c r="D34" s="31">
        <f t="shared" si="0"/>
      </c>
      <c r="E34" s="31">
        <f t="shared" si="1"/>
      </c>
      <c r="F34" s="31"/>
      <c r="G34" s="31"/>
      <c r="H34" s="204"/>
      <c r="I34" s="31"/>
      <c r="J34" s="31"/>
      <c r="K34" s="29">
        <f t="shared" si="3"/>
      </c>
      <c r="L34" s="241"/>
      <c r="M34" s="241"/>
      <c r="N34" s="166">
        <f t="shared" si="4"/>
      </c>
      <c r="O34" s="166" t="e">
        <f>IF(#REF!=0,"",#REF!/J34)</f>
        <v>#REF!</v>
      </c>
      <c r="P34" s="166">
        <f t="shared" si="5"/>
      </c>
    </row>
    <row r="35" spans="1:16" ht="15">
      <c r="A35" s="4" t="str">
        <f t="shared" si="2"/>
        <v>019</v>
      </c>
      <c r="B35" s="103" t="str">
        <f>B2</f>
        <v>Gadsden</v>
      </c>
      <c r="C35" s="31"/>
      <c r="D35" s="31">
        <f t="shared" si="0"/>
      </c>
      <c r="E35" s="31">
        <f t="shared" si="1"/>
      </c>
      <c r="F35" s="31"/>
      <c r="G35" s="31"/>
      <c r="H35" s="204"/>
      <c r="I35" s="31"/>
      <c r="J35" s="31"/>
      <c r="K35" s="29">
        <f t="shared" si="3"/>
      </c>
      <c r="L35" s="241"/>
      <c r="M35" s="241"/>
      <c r="N35" s="166">
        <f t="shared" si="4"/>
      </c>
      <c r="O35" s="166" t="e">
        <f>IF(#REF!=0,"",#REF!/J35)</f>
        <v>#REF!</v>
      </c>
      <c r="P35" s="166">
        <f t="shared" si="5"/>
      </c>
    </row>
    <row r="36" spans="1:16" ht="15">
      <c r="A36" s="4" t="str">
        <f t="shared" si="2"/>
        <v>019</v>
      </c>
      <c r="B36" s="103" t="str">
        <f>B2</f>
        <v>Gadsden</v>
      </c>
      <c r="C36" s="31"/>
      <c r="D36" s="31">
        <f t="shared" si="0"/>
      </c>
      <c r="E36" s="31">
        <f t="shared" si="1"/>
      </c>
      <c r="F36" s="31"/>
      <c r="G36" s="31"/>
      <c r="H36" s="204"/>
      <c r="I36" s="31"/>
      <c r="J36" s="31"/>
      <c r="K36" s="29">
        <f t="shared" si="3"/>
      </c>
      <c r="L36" s="241"/>
      <c r="M36" s="241"/>
      <c r="N36" s="166">
        <f t="shared" si="4"/>
      </c>
      <c r="O36" s="166" t="e">
        <f>IF(#REF!=0,"",#REF!/J36)</f>
        <v>#REF!</v>
      </c>
      <c r="P36" s="166">
        <f t="shared" si="5"/>
      </c>
    </row>
    <row r="37" spans="1:16" ht="15">
      <c r="A37" s="4" t="str">
        <f t="shared" si="2"/>
        <v>019</v>
      </c>
      <c r="B37" s="103" t="str">
        <f>B2</f>
        <v>Gadsden</v>
      </c>
      <c r="C37" s="31"/>
      <c r="D37" s="31">
        <f t="shared" si="0"/>
      </c>
      <c r="E37" s="31">
        <f t="shared" si="1"/>
      </c>
      <c r="F37" s="31"/>
      <c r="G37" s="31"/>
      <c r="H37" s="204"/>
      <c r="I37" s="31"/>
      <c r="J37" s="31"/>
      <c r="K37" s="29">
        <f t="shared" si="3"/>
      </c>
      <c r="L37" s="241"/>
      <c r="M37" s="241"/>
      <c r="N37" s="166">
        <f t="shared" si="4"/>
      </c>
      <c r="O37" s="166" t="e">
        <f>IF(#REF!=0,"",#REF!/J37)</f>
        <v>#REF!</v>
      </c>
      <c r="P37" s="166">
        <f t="shared" si="5"/>
      </c>
    </row>
    <row r="38" spans="1:16" ht="15">
      <c r="A38" s="4" t="str">
        <f t="shared" si="2"/>
        <v>019</v>
      </c>
      <c r="B38" s="103" t="str">
        <f>B2</f>
        <v>Gadsden</v>
      </c>
      <c r="C38" s="31"/>
      <c r="D38" s="31">
        <f t="shared" si="0"/>
      </c>
      <c r="E38" s="31">
        <f t="shared" si="1"/>
      </c>
      <c r="F38" s="31"/>
      <c r="G38" s="31"/>
      <c r="H38" s="204"/>
      <c r="I38" s="31"/>
      <c r="J38" s="31"/>
      <c r="K38" s="29">
        <f t="shared" si="3"/>
      </c>
      <c r="L38" s="241"/>
      <c r="M38" s="241"/>
      <c r="N38" s="166">
        <f t="shared" si="4"/>
      </c>
      <c r="O38" s="166" t="e">
        <f>IF(#REF!=0,"",#REF!/J38)</f>
        <v>#REF!</v>
      </c>
      <c r="P38" s="166">
        <f t="shared" si="5"/>
      </c>
    </row>
    <row r="39" spans="1:16" ht="15">
      <c r="A39" s="4" t="str">
        <f t="shared" si="2"/>
        <v>019</v>
      </c>
      <c r="B39" s="103" t="str">
        <f>B2</f>
        <v>Gadsden</v>
      </c>
      <c r="C39" s="31"/>
      <c r="D39" s="31">
        <f t="shared" si="0"/>
      </c>
      <c r="E39" s="31">
        <f t="shared" si="1"/>
      </c>
      <c r="F39" s="31"/>
      <c r="G39" s="31"/>
      <c r="H39" s="204"/>
      <c r="I39" s="31"/>
      <c r="J39" s="31"/>
      <c r="K39" s="29">
        <f t="shared" si="3"/>
      </c>
      <c r="L39" s="241"/>
      <c r="M39" s="241"/>
      <c r="N39" s="166">
        <f t="shared" si="4"/>
      </c>
      <c r="O39" s="166" t="e">
        <f>IF(#REF!=0,"",#REF!/J39)</f>
        <v>#REF!</v>
      </c>
      <c r="P39" s="166">
        <f t="shared" si="5"/>
      </c>
    </row>
    <row r="40" spans="1:16" ht="15">
      <c r="A40" s="4" t="str">
        <f t="shared" si="2"/>
        <v>019</v>
      </c>
      <c r="B40" s="103" t="str">
        <f>B2</f>
        <v>Gadsden</v>
      </c>
      <c r="C40" s="31"/>
      <c r="D40" s="31">
        <f t="shared" si="0"/>
      </c>
      <c r="E40" s="31">
        <f t="shared" si="1"/>
      </c>
      <c r="F40" s="31"/>
      <c r="G40" s="31"/>
      <c r="H40" s="204"/>
      <c r="I40" s="31"/>
      <c r="J40" s="31"/>
      <c r="K40" s="29">
        <f t="shared" si="3"/>
      </c>
      <c r="L40" s="241"/>
      <c r="M40" s="241"/>
      <c r="N40" s="166">
        <f t="shared" si="4"/>
      </c>
      <c r="O40" s="166" t="e">
        <f>IF(#REF!=0,"",#REF!/J40)</f>
        <v>#REF!</v>
      </c>
      <c r="P40" s="166">
        <f t="shared" si="5"/>
      </c>
    </row>
    <row r="41" spans="1:16" ht="15">
      <c r="A41" s="4" t="str">
        <f t="shared" si="2"/>
        <v>019</v>
      </c>
      <c r="B41" s="103" t="str">
        <f>B2</f>
        <v>Gadsden</v>
      </c>
      <c r="C41" s="31"/>
      <c r="D41" s="31">
        <f t="shared" si="0"/>
      </c>
      <c r="E41" s="31">
        <f t="shared" si="1"/>
      </c>
      <c r="F41" s="31"/>
      <c r="G41" s="31"/>
      <c r="H41" s="204"/>
      <c r="I41" s="31"/>
      <c r="J41" s="31"/>
      <c r="K41" s="29">
        <f t="shared" si="3"/>
      </c>
      <c r="L41" s="241"/>
      <c r="M41" s="241"/>
      <c r="N41" s="166">
        <f t="shared" si="4"/>
      </c>
      <c r="O41" s="166" t="e">
        <f>IF(#REF!=0,"",#REF!/J41)</f>
        <v>#REF!</v>
      </c>
      <c r="P41" s="166">
        <f t="shared" si="5"/>
      </c>
    </row>
    <row r="42" spans="1:16" ht="15">
      <c r="A42" s="4" t="str">
        <f t="shared" si="2"/>
        <v>019</v>
      </c>
      <c r="B42" s="103" t="str">
        <f>B2</f>
        <v>Gadsden</v>
      </c>
      <c r="C42" s="31"/>
      <c r="D42" s="31">
        <f t="shared" si="0"/>
      </c>
      <c r="E42" s="31">
        <f t="shared" si="1"/>
      </c>
      <c r="F42" s="31"/>
      <c r="G42" s="31"/>
      <c r="H42" s="204"/>
      <c r="I42" s="31"/>
      <c r="J42" s="31"/>
      <c r="K42" s="29">
        <f t="shared" si="3"/>
      </c>
      <c r="L42" s="241"/>
      <c r="M42" s="241"/>
      <c r="N42" s="166">
        <f t="shared" si="4"/>
      </c>
      <c r="O42" s="166" t="e">
        <f>IF(#REF!=0,"",#REF!/J42)</f>
        <v>#REF!</v>
      </c>
      <c r="P42" s="166">
        <f t="shared" si="5"/>
      </c>
    </row>
    <row r="43" spans="1:16" ht="15">
      <c r="A43" s="4" t="str">
        <f t="shared" si="2"/>
        <v>019</v>
      </c>
      <c r="B43" s="103" t="str">
        <f>B2</f>
        <v>Gadsden</v>
      </c>
      <c r="C43" s="31"/>
      <c r="D43" s="31">
        <f t="shared" si="0"/>
      </c>
      <c r="E43" s="31">
        <f t="shared" si="1"/>
      </c>
      <c r="F43" s="31"/>
      <c r="G43" s="31"/>
      <c r="H43" s="204"/>
      <c r="I43" s="31"/>
      <c r="J43" s="31"/>
      <c r="K43" s="29">
        <f t="shared" si="3"/>
      </c>
      <c r="L43" s="241"/>
      <c r="M43" s="241"/>
      <c r="N43" s="166">
        <f t="shared" si="4"/>
      </c>
      <c r="O43" s="166" t="e">
        <f>IF(#REF!=0,"",#REF!/J43)</f>
        <v>#REF!</v>
      </c>
      <c r="P43" s="166">
        <f t="shared" si="5"/>
      </c>
    </row>
    <row r="44" spans="1:16" ht="15">
      <c r="A44" s="4" t="str">
        <f t="shared" si="2"/>
        <v>019</v>
      </c>
      <c r="B44" s="103" t="str">
        <f>B2</f>
        <v>Gadsden</v>
      </c>
      <c r="C44" s="31"/>
      <c r="D44" s="31">
        <f t="shared" si="0"/>
      </c>
      <c r="E44" s="31">
        <f t="shared" si="1"/>
      </c>
      <c r="F44" s="31"/>
      <c r="G44" s="31"/>
      <c r="H44" s="204"/>
      <c r="I44" s="31"/>
      <c r="J44" s="31"/>
      <c r="K44" s="29">
        <f t="shared" si="3"/>
      </c>
      <c r="L44" s="241"/>
      <c r="M44" s="241"/>
      <c r="N44" s="166">
        <f t="shared" si="4"/>
      </c>
      <c r="O44" s="166" t="e">
        <f>IF(#REF!=0,"",#REF!/J44)</f>
        <v>#REF!</v>
      </c>
      <c r="P44" s="166">
        <f t="shared" si="5"/>
      </c>
    </row>
    <row r="45" spans="1:16" ht="15">
      <c r="A45" s="4" t="str">
        <f t="shared" si="2"/>
        <v>019</v>
      </c>
      <c r="B45" s="201"/>
      <c r="C45" s="198"/>
      <c r="D45" s="205"/>
      <c r="E45" s="205"/>
      <c r="F45" s="198"/>
      <c r="G45" s="198"/>
      <c r="H45" s="198" t="s">
        <v>1098</v>
      </c>
      <c r="I45" s="202">
        <f>SUM(I2:I44)</f>
        <v>13808</v>
      </c>
      <c r="J45" s="202">
        <f>SUM(J2:J44)</f>
        <v>10817</v>
      </c>
      <c r="K45" s="203">
        <f t="shared" si="3"/>
        <v>0.7833864426419467</v>
      </c>
      <c r="L45" s="242"/>
      <c r="M45" s="243">
        <f>SUM(M2:M44)</f>
        <v>2623688</v>
      </c>
      <c r="N45" s="196">
        <f t="shared" si="4"/>
      </c>
      <c r="O45" s="196" t="e">
        <f>IF(#REF!=0,"",#REF!/J45)</f>
        <v>#REF!</v>
      </c>
      <c r="P45" s="240">
        <f t="shared" si="5"/>
        <v>242.55227882037534</v>
      </c>
    </row>
    <row r="46" spans="1:16" ht="15">
      <c r="A46" s="4" t="e">
        <f>#REF!</f>
        <v>#REF!</v>
      </c>
      <c r="B46" s="200"/>
      <c r="C46" s="199"/>
      <c r="D46" s="199"/>
      <c r="E46" s="199"/>
      <c r="F46" s="199"/>
      <c r="G46" s="199"/>
      <c r="H46" s="199"/>
      <c r="I46" s="199"/>
      <c r="J46" s="199"/>
      <c r="K46" s="199"/>
      <c r="L46" s="244"/>
      <c r="M46" s="245">
        <f>'Budget Summary '!B34</f>
        <v>2623688.3827864025</v>
      </c>
      <c r="N46" s="197"/>
      <c r="O46" s="197"/>
      <c r="P46" s="197"/>
    </row>
    <row r="47" spans="1:16" ht="15">
      <c r="A47" s="4" t="e">
        <f aca="true" t="shared" si="6" ref="A47:A78">A46</f>
        <v>#REF!</v>
      </c>
      <c r="B47" s="165"/>
      <c r="P47">
        <f aca="true" t="shared" si="7" ref="P47:P78">IF(M47=0,"",M47/J47)</f>
      </c>
    </row>
    <row r="48" spans="1:16" ht="15">
      <c r="A48" s="4" t="e">
        <f t="shared" si="6"/>
        <v>#REF!</v>
      </c>
      <c r="B48" s="165"/>
      <c r="P48">
        <f t="shared" si="7"/>
      </c>
    </row>
    <row r="49" spans="1:16" ht="15">
      <c r="A49" s="4" t="e">
        <f t="shared" si="6"/>
        <v>#REF!</v>
      </c>
      <c r="B49" s="165"/>
      <c r="P49">
        <f t="shared" si="7"/>
      </c>
    </row>
    <row r="50" spans="1:16" ht="15">
      <c r="A50" s="4" t="e">
        <f t="shared" si="6"/>
        <v>#REF!</v>
      </c>
      <c r="B50" s="165"/>
      <c r="P50">
        <f t="shared" si="7"/>
      </c>
    </row>
    <row r="51" spans="1:16" ht="15">
      <c r="A51" s="4" t="e">
        <f t="shared" si="6"/>
        <v>#REF!</v>
      </c>
      <c r="B51" s="165"/>
      <c r="P51">
        <f t="shared" si="7"/>
      </c>
    </row>
    <row r="52" spans="1:16" ht="15">
      <c r="A52" s="4" t="e">
        <f t="shared" si="6"/>
        <v>#REF!</v>
      </c>
      <c r="B52" s="165"/>
      <c r="P52">
        <f t="shared" si="7"/>
      </c>
    </row>
    <row r="53" spans="1:16" ht="15">
      <c r="A53" s="4" t="e">
        <f t="shared" si="6"/>
        <v>#REF!</v>
      </c>
      <c r="B53" s="165"/>
      <c r="P53">
        <f t="shared" si="7"/>
      </c>
    </row>
    <row r="54" spans="1:16" ht="15">
      <c r="A54" s="4" t="e">
        <f t="shared" si="6"/>
        <v>#REF!</v>
      </c>
      <c r="B54" s="165"/>
      <c r="P54">
        <f t="shared" si="7"/>
      </c>
    </row>
    <row r="55" spans="1:16" ht="15">
      <c r="A55" s="4" t="e">
        <f t="shared" si="6"/>
        <v>#REF!</v>
      </c>
      <c r="B55" s="165"/>
      <c r="P55">
        <f t="shared" si="7"/>
      </c>
    </row>
    <row r="56" spans="1:16" ht="15">
      <c r="A56" s="4" t="e">
        <f t="shared" si="6"/>
        <v>#REF!</v>
      </c>
      <c r="B56" s="165"/>
      <c r="P56">
        <f t="shared" si="7"/>
      </c>
    </row>
    <row r="57" spans="1:16" ht="15">
      <c r="A57" s="4" t="e">
        <f t="shared" si="6"/>
        <v>#REF!</v>
      </c>
      <c r="B57" s="165"/>
      <c r="P57">
        <f t="shared" si="7"/>
      </c>
    </row>
    <row r="58" spans="1:16" ht="15">
      <c r="A58" s="4" t="e">
        <f t="shared" si="6"/>
        <v>#REF!</v>
      </c>
      <c r="B58" s="165"/>
      <c r="P58">
        <f t="shared" si="7"/>
      </c>
    </row>
    <row r="59" spans="1:16" ht="15">
      <c r="A59" s="4" t="e">
        <f t="shared" si="6"/>
        <v>#REF!</v>
      </c>
      <c r="B59" s="165"/>
      <c r="P59">
        <f t="shared" si="7"/>
      </c>
    </row>
    <row r="60" spans="1:16" ht="15">
      <c r="A60" s="4" t="e">
        <f t="shared" si="6"/>
        <v>#REF!</v>
      </c>
      <c r="B60" s="165"/>
      <c r="P60">
        <f t="shared" si="7"/>
      </c>
    </row>
    <row r="61" spans="1:16" ht="15">
      <c r="A61" s="4" t="e">
        <f t="shared" si="6"/>
        <v>#REF!</v>
      </c>
      <c r="B61" s="165"/>
      <c r="P61">
        <f t="shared" si="7"/>
      </c>
    </row>
    <row r="62" spans="1:16" ht="15">
      <c r="A62" s="4" t="e">
        <f t="shared" si="6"/>
        <v>#REF!</v>
      </c>
      <c r="B62" s="165"/>
      <c r="P62">
        <f t="shared" si="7"/>
      </c>
    </row>
    <row r="63" spans="1:16" ht="15">
      <c r="A63" s="4" t="e">
        <f t="shared" si="6"/>
        <v>#REF!</v>
      </c>
      <c r="B63" s="165"/>
      <c r="P63">
        <f t="shared" si="7"/>
      </c>
    </row>
    <row r="64" spans="1:16" ht="15">
      <c r="A64" s="4" t="e">
        <f t="shared" si="6"/>
        <v>#REF!</v>
      </c>
      <c r="B64" s="165"/>
      <c r="P64">
        <f t="shared" si="7"/>
      </c>
    </row>
    <row r="65" spans="1:16" ht="15">
      <c r="A65" s="4" t="e">
        <f t="shared" si="6"/>
        <v>#REF!</v>
      </c>
      <c r="B65" s="165"/>
      <c r="P65">
        <f t="shared" si="7"/>
      </c>
    </row>
    <row r="66" spans="1:16" ht="15">
      <c r="A66" s="4" t="e">
        <f t="shared" si="6"/>
        <v>#REF!</v>
      </c>
      <c r="B66" s="165"/>
      <c r="P66">
        <f t="shared" si="7"/>
      </c>
    </row>
    <row r="67" spans="1:16" ht="15">
      <c r="A67" s="4" t="e">
        <f t="shared" si="6"/>
        <v>#REF!</v>
      </c>
      <c r="B67" s="165"/>
      <c r="P67">
        <f t="shared" si="7"/>
      </c>
    </row>
    <row r="68" spans="1:16" ht="15">
      <c r="A68" s="4" t="e">
        <f t="shared" si="6"/>
        <v>#REF!</v>
      </c>
      <c r="B68" s="165"/>
      <c r="P68">
        <f t="shared" si="7"/>
      </c>
    </row>
    <row r="69" spans="1:16" ht="15">
      <c r="A69" s="4" t="e">
        <f t="shared" si="6"/>
        <v>#REF!</v>
      </c>
      <c r="B69" s="165"/>
      <c r="P69">
        <f t="shared" si="7"/>
      </c>
    </row>
    <row r="70" spans="1:16" ht="15">
      <c r="A70" s="4" t="e">
        <f t="shared" si="6"/>
        <v>#REF!</v>
      </c>
      <c r="B70" s="165"/>
      <c r="P70">
        <f t="shared" si="7"/>
      </c>
    </row>
    <row r="71" spans="1:16" ht="15">
      <c r="A71" s="4" t="e">
        <f t="shared" si="6"/>
        <v>#REF!</v>
      </c>
      <c r="B71" s="165"/>
      <c r="P71">
        <f t="shared" si="7"/>
      </c>
    </row>
    <row r="72" spans="1:16" ht="15">
      <c r="A72" s="4" t="e">
        <f t="shared" si="6"/>
        <v>#REF!</v>
      </c>
      <c r="B72" s="165"/>
      <c r="P72">
        <f t="shared" si="7"/>
      </c>
    </row>
    <row r="73" spans="1:16" ht="15">
      <c r="A73" s="4" t="e">
        <f t="shared" si="6"/>
        <v>#REF!</v>
      </c>
      <c r="B73" s="165"/>
      <c r="P73">
        <f t="shared" si="7"/>
      </c>
    </row>
    <row r="74" spans="1:16" ht="15">
      <c r="A74" s="4" t="e">
        <f t="shared" si="6"/>
        <v>#REF!</v>
      </c>
      <c r="B74" s="165"/>
      <c r="P74">
        <f t="shared" si="7"/>
      </c>
    </row>
    <row r="75" spans="1:16" ht="15">
      <c r="A75" s="4" t="e">
        <f t="shared" si="6"/>
        <v>#REF!</v>
      </c>
      <c r="B75" s="165"/>
      <c r="P75">
        <f t="shared" si="7"/>
      </c>
    </row>
    <row r="76" spans="1:16" ht="15">
      <c r="A76" s="4" t="e">
        <f t="shared" si="6"/>
        <v>#REF!</v>
      </c>
      <c r="B76" s="165"/>
      <c r="P76">
        <f t="shared" si="7"/>
      </c>
    </row>
    <row r="77" spans="1:16" ht="15">
      <c r="A77" s="4" t="e">
        <f t="shared" si="6"/>
        <v>#REF!</v>
      </c>
      <c r="B77" s="165"/>
      <c r="P77">
        <f t="shared" si="7"/>
      </c>
    </row>
    <row r="78" spans="1:16" ht="15">
      <c r="A78" s="4" t="e">
        <f t="shared" si="6"/>
        <v>#REF!</v>
      </c>
      <c r="B78" s="165"/>
      <c r="P78">
        <f t="shared" si="7"/>
      </c>
    </row>
    <row r="79" spans="1:16" ht="15">
      <c r="A79" s="4" t="e">
        <f aca="true" t="shared" si="8" ref="A79:A142">A78</f>
        <v>#REF!</v>
      </c>
      <c r="B79" s="165"/>
      <c r="P79">
        <f aca="true" t="shared" si="9" ref="P79:P110">IF(M79=0,"",M79/J79)</f>
      </c>
    </row>
    <row r="80" spans="1:16" ht="15">
      <c r="A80" s="4" t="e">
        <f t="shared" si="8"/>
        <v>#REF!</v>
      </c>
      <c r="B80" s="165"/>
      <c r="P80">
        <f t="shared" si="9"/>
      </c>
    </row>
    <row r="81" spans="1:16" ht="15">
      <c r="A81" s="4" t="e">
        <f t="shared" si="8"/>
        <v>#REF!</v>
      </c>
      <c r="B81" s="165"/>
      <c r="P81">
        <f t="shared" si="9"/>
      </c>
    </row>
    <row r="82" spans="1:16" ht="15">
      <c r="A82" s="4" t="e">
        <f t="shared" si="8"/>
        <v>#REF!</v>
      </c>
      <c r="B82" s="165"/>
      <c r="P82">
        <f t="shared" si="9"/>
      </c>
    </row>
    <row r="83" spans="1:16" ht="15">
      <c r="A83" s="4" t="e">
        <f t="shared" si="8"/>
        <v>#REF!</v>
      </c>
      <c r="B83" s="165"/>
      <c r="P83">
        <f t="shared" si="9"/>
      </c>
    </row>
    <row r="84" spans="1:16" ht="15">
      <c r="A84" s="4" t="e">
        <f t="shared" si="8"/>
        <v>#REF!</v>
      </c>
      <c r="B84" s="165"/>
      <c r="P84">
        <f t="shared" si="9"/>
      </c>
    </row>
    <row r="85" spans="1:16" ht="15">
      <c r="A85" s="4" t="e">
        <f t="shared" si="8"/>
        <v>#REF!</v>
      </c>
      <c r="B85" s="165"/>
      <c r="P85">
        <f t="shared" si="9"/>
      </c>
    </row>
    <row r="86" spans="1:16" ht="15">
      <c r="A86" s="4" t="e">
        <f t="shared" si="8"/>
        <v>#REF!</v>
      </c>
      <c r="B86" s="165"/>
      <c r="P86">
        <f t="shared" si="9"/>
      </c>
    </row>
    <row r="87" spans="1:16" ht="15">
      <c r="A87" s="4" t="e">
        <f t="shared" si="8"/>
        <v>#REF!</v>
      </c>
      <c r="B87" s="165"/>
      <c r="P87">
        <f t="shared" si="9"/>
      </c>
    </row>
    <row r="88" spans="1:16" ht="15">
      <c r="A88" s="4" t="e">
        <f t="shared" si="8"/>
        <v>#REF!</v>
      </c>
      <c r="B88" s="165"/>
      <c r="P88">
        <f t="shared" si="9"/>
      </c>
    </row>
    <row r="89" spans="1:16" ht="15">
      <c r="A89" s="4" t="e">
        <f t="shared" si="8"/>
        <v>#REF!</v>
      </c>
      <c r="B89" s="165"/>
      <c r="P89">
        <f t="shared" si="9"/>
      </c>
    </row>
    <row r="90" spans="1:16" ht="15">
      <c r="A90" s="4" t="e">
        <f t="shared" si="8"/>
        <v>#REF!</v>
      </c>
      <c r="B90" s="165"/>
      <c r="P90">
        <f t="shared" si="9"/>
      </c>
    </row>
    <row r="91" spans="1:16" ht="15">
      <c r="A91" s="4" t="e">
        <f t="shared" si="8"/>
        <v>#REF!</v>
      </c>
      <c r="B91" s="165"/>
      <c r="P91">
        <f t="shared" si="9"/>
      </c>
    </row>
    <row r="92" spans="1:16" ht="15">
      <c r="A92" s="4" t="e">
        <f t="shared" si="8"/>
        <v>#REF!</v>
      </c>
      <c r="B92" s="165"/>
      <c r="P92">
        <f t="shared" si="9"/>
      </c>
    </row>
    <row r="93" spans="1:16" ht="15">
      <c r="A93" s="4" t="e">
        <f t="shared" si="8"/>
        <v>#REF!</v>
      </c>
      <c r="B93" s="165"/>
      <c r="P93">
        <f t="shared" si="9"/>
      </c>
    </row>
    <row r="94" spans="1:16" ht="15">
      <c r="A94" s="4" t="e">
        <f t="shared" si="8"/>
        <v>#REF!</v>
      </c>
      <c r="B94" s="165"/>
      <c r="P94">
        <f t="shared" si="9"/>
      </c>
    </row>
    <row r="95" spans="1:16" ht="15">
      <c r="A95" s="4" t="e">
        <f t="shared" si="8"/>
        <v>#REF!</v>
      </c>
      <c r="B95" s="165"/>
      <c r="P95">
        <f t="shared" si="9"/>
      </c>
    </row>
    <row r="96" spans="1:16" ht="15">
      <c r="A96" s="4" t="e">
        <f t="shared" si="8"/>
        <v>#REF!</v>
      </c>
      <c r="B96" s="165"/>
      <c r="P96">
        <f t="shared" si="9"/>
      </c>
    </row>
    <row r="97" spans="1:16" ht="15">
      <c r="A97" s="4" t="e">
        <f t="shared" si="8"/>
        <v>#REF!</v>
      </c>
      <c r="B97" s="165"/>
      <c r="P97">
        <f t="shared" si="9"/>
      </c>
    </row>
    <row r="98" spans="1:16" ht="15">
      <c r="A98" s="4" t="e">
        <f t="shared" si="8"/>
        <v>#REF!</v>
      </c>
      <c r="B98" s="165"/>
      <c r="P98">
        <f t="shared" si="9"/>
      </c>
    </row>
    <row r="99" spans="1:16" ht="15">
      <c r="A99" s="4" t="e">
        <f t="shared" si="8"/>
        <v>#REF!</v>
      </c>
      <c r="B99" s="165"/>
      <c r="P99">
        <f t="shared" si="9"/>
      </c>
    </row>
    <row r="100" spans="1:16" ht="15">
      <c r="A100" s="4" t="e">
        <f t="shared" si="8"/>
        <v>#REF!</v>
      </c>
      <c r="B100" s="165"/>
      <c r="P100">
        <f t="shared" si="9"/>
      </c>
    </row>
    <row r="101" spans="1:16" ht="15">
      <c r="A101" s="4" t="e">
        <f t="shared" si="8"/>
        <v>#REF!</v>
      </c>
      <c r="B101" s="165"/>
      <c r="P101">
        <f t="shared" si="9"/>
      </c>
    </row>
    <row r="102" spans="1:16" ht="15">
      <c r="A102" s="4" t="e">
        <f t="shared" si="8"/>
        <v>#REF!</v>
      </c>
      <c r="B102" s="165"/>
      <c r="P102">
        <f t="shared" si="9"/>
      </c>
    </row>
    <row r="103" spans="1:16" ht="15">
      <c r="A103" s="4" t="e">
        <f t="shared" si="8"/>
        <v>#REF!</v>
      </c>
      <c r="B103" s="165"/>
      <c r="P103">
        <f t="shared" si="9"/>
      </c>
    </row>
    <row r="104" spans="1:16" ht="15">
      <c r="A104" s="4" t="e">
        <f t="shared" si="8"/>
        <v>#REF!</v>
      </c>
      <c r="B104" s="165"/>
      <c r="P104">
        <f t="shared" si="9"/>
      </c>
    </row>
    <row r="105" spans="1:16" ht="15">
      <c r="A105" s="4" t="e">
        <f t="shared" si="8"/>
        <v>#REF!</v>
      </c>
      <c r="B105" s="165"/>
      <c r="P105">
        <f t="shared" si="9"/>
      </c>
    </row>
    <row r="106" spans="1:16" ht="15">
      <c r="A106" s="4" t="e">
        <f t="shared" si="8"/>
        <v>#REF!</v>
      </c>
      <c r="B106" s="165"/>
      <c r="P106">
        <f t="shared" si="9"/>
      </c>
    </row>
    <row r="107" spans="1:16" ht="15">
      <c r="A107" s="4" t="e">
        <f t="shared" si="8"/>
        <v>#REF!</v>
      </c>
      <c r="B107" s="165"/>
      <c r="P107">
        <f t="shared" si="9"/>
      </c>
    </row>
    <row r="108" spans="1:16" ht="15">
      <c r="A108" s="4" t="e">
        <f t="shared" si="8"/>
        <v>#REF!</v>
      </c>
      <c r="B108" s="165"/>
      <c r="P108">
        <f t="shared" si="9"/>
      </c>
    </row>
    <row r="109" spans="1:16" ht="15">
      <c r="A109" s="4" t="e">
        <f t="shared" si="8"/>
        <v>#REF!</v>
      </c>
      <c r="B109" s="165"/>
      <c r="P109">
        <f t="shared" si="9"/>
      </c>
    </row>
    <row r="110" spans="1:16" ht="15">
      <c r="A110" s="4" t="e">
        <f t="shared" si="8"/>
        <v>#REF!</v>
      </c>
      <c r="B110" s="165"/>
      <c r="P110">
        <f t="shared" si="9"/>
      </c>
    </row>
    <row r="111" spans="1:16" ht="15">
      <c r="A111" s="4" t="e">
        <f t="shared" si="8"/>
        <v>#REF!</v>
      </c>
      <c r="B111" s="165"/>
      <c r="P111">
        <f aca="true" t="shared" si="10" ref="P111:P142">IF(M111=0,"",M111/J111)</f>
      </c>
    </row>
    <row r="112" spans="1:16" ht="15">
      <c r="A112" s="4" t="e">
        <f t="shared" si="8"/>
        <v>#REF!</v>
      </c>
      <c r="B112" s="165"/>
      <c r="P112">
        <f t="shared" si="10"/>
      </c>
    </row>
    <row r="113" spans="1:16" ht="15">
      <c r="A113" s="4" t="e">
        <f t="shared" si="8"/>
        <v>#REF!</v>
      </c>
      <c r="B113" s="165"/>
      <c r="P113">
        <f t="shared" si="10"/>
      </c>
    </row>
    <row r="114" spans="1:16" ht="15">
      <c r="A114" s="4" t="e">
        <f t="shared" si="8"/>
        <v>#REF!</v>
      </c>
      <c r="B114" s="165"/>
      <c r="P114">
        <f t="shared" si="10"/>
      </c>
    </row>
    <row r="115" spans="1:16" ht="15">
      <c r="A115" s="4" t="e">
        <f t="shared" si="8"/>
        <v>#REF!</v>
      </c>
      <c r="B115" s="165"/>
      <c r="P115">
        <f t="shared" si="10"/>
      </c>
    </row>
    <row r="116" spans="1:16" ht="15">
      <c r="A116" s="4" t="e">
        <f t="shared" si="8"/>
        <v>#REF!</v>
      </c>
      <c r="B116" s="165"/>
      <c r="P116">
        <f t="shared" si="10"/>
      </c>
    </row>
    <row r="117" spans="1:16" ht="15">
      <c r="A117" s="4" t="e">
        <f t="shared" si="8"/>
        <v>#REF!</v>
      </c>
      <c r="B117" s="165"/>
      <c r="P117">
        <f t="shared" si="10"/>
      </c>
    </row>
    <row r="118" spans="1:16" ht="15">
      <c r="A118" s="4" t="e">
        <f t="shared" si="8"/>
        <v>#REF!</v>
      </c>
      <c r="B118" s="165"/>
      <c r="P118">
        <f t="shared" si="10"/>
      </c>
    </row>
    <row r="119" spans="1:16" ht="15">
      <c r="A119" s="4" t="e">
        <f t="shared" si="8"/>
        <v>#REF!</v>
      </c>
      <c r="B119" s="165"/>
      <c r="P119">
        <f t="shared" si="10"/>
      </c>
    </row>
    <row r="120" spans="1:16" ht="15">
      <c r="A120" s="4" t="e">
        <f t="shared" si="8"/>
        <v>#REF!</v>
      </c>
      <c r="B120" s="165"/>
      <c r="P120">
        <f t="shared" si="10"/>
      </c>
    </row>
    <row r="121" spans="1:16" ht="15">
      <c r="A121" s="4" t="e">
        <f t="shared" si="8"/>
        <v>#REF!</v>
      </c>
      <c r="B121" s="165"/>
      <c r="P121">
        <f t="shared" si="10"/>
      </c>
    </row>
    <row r="122" spans="1:16" ht="15">
      <c r="A122" s="4" t="e">
        <f t="shared" si="8"/>
        <v>#REF!</v>
      </c>
      <c r="B122" s="165"/>
      <c r="P122">
        <f t="shared" si="10"/>
      </c>
    </row>
    <row r="123" spans="1:16" ht="15">
      <c r="A123" s="4" t="e">
        <f t="shared" si="8"/>
        <v>#REF!</v>
      </c>
      <c r="B123" s="165"/>
      <c r="P123">
        <f t="shared" si="10"/>
      </c>
    </row>
    <row r="124" spans="1:16" ht="15">
      <c r="A124" s="4" t="e">
        <f t="shared" si="8"/>
        <v>#REF!</v>
      </c>
      <c r="B124" s="165"/>
      <c r="P124">
        <f t="shared" si="10"/>
      </c>
    </row>
    <row r="125" spans="1:16" ht="15">
      <c r="A125" s="4" t="e">
        <f t="shared" si="8"/>
        <v>#REF!</v>
      </c>
      <c r="B125" s="165"/>
      <c r="P125">
        <f t="shared" si="10"/>
      </c>
    </row>
    <row r="126" spans="1:16" ht="15">
      <c r="A126" s="4" t="e">
        <f t="shared" si="8"/>
        <v>#REF!</v>
      </c>
      <c r="B126" s="165"/>
      <c r="P126">
        <f t="shared" si="10"/>
      </c>
    </row>
    <row r="127" spans="1:16" ht="15">
      <c r="A127" s="4" t="e">
        <f t="shared" si="8"/>
        <v>#REF!</v>
      </c>
      <c r="B127" s="165"/>
      <c r="P127">
        <f t="shared" si="10"/>
      </c>
    </row>
    <row r="128" spans="1:16" ht="15">
      <c r="A128" s="4" t="e">
        <f t="shared" si="8"/>
        <v>#REF!</v>
      </c>
      <c r="B128" s="165"/>
      <c r="P128">
        <f t="shared" si="10"/>
      </c>
    </row>
    <row r="129" spans="1:16" ht="15">
      <c r="A129" s="4" t="e">
        <f t="shared" si="8"/>
        <v>#REF!</v>
      </c>
      <c r="B129" s="165"/>
      <c r="P129">
        <f t="shared" si="10"/>
      </c>
    </row>
    <row r="130" spans="1:16" ht="15">
      <c r="A130" s="4" t="e">
        <f t="shared" si="8"/>
        <v>#REF!</v>
      </c>
      <c r="B130" s="165"/>
      <c r="P130">
        <f t="shared" si="10"/>
      </c>
    </row>
    <row r="131" spans="1:16" ht="15">
      <c r="A131" s="4" t="e">
        <f t="shared" si="8"/>
        <v>#REF!</v>
      </c>
      <c r="B131" s="165"/>
      <c r="P131">
        <f t="shared" si="10"/>
      </c>
    </row>
    <row r="132" spans="1:16" ht="15">
      <c r="A132" s="4" t="e">
        <f t="shared" si="8"/>
        <v>#REF!</v>
      </c>
      <c r="B132" s="165"/>
      <c r="P132">
        <f t="shared" si="10"/>
      </c>
    </row>
    <row r="133" spans="1:16" ht="15">
      <c r="A133" s="4" t="e">
        <f t="shared" si="8"/>
        <v>#REF!</v>
      </c>
      <c r="B133" s="165"/>
      <c r="P133">
        <f t="shared" si="10"/>
      </c>
    </row>
    <row r="134" spans="1:16" ht="15">
      <c r="A134" s="4" t="e">
        <f t="shared" si="8"/>
        <v>#REF!</v>
      </c>
      <c r="B134" s="165"/>
      <c r="P134">
        <f t="shared" si="10"/>
      </c>
    </row>
    <row r="135" spans="1:16" ht="15">
      <c r="A135" s="4" t="e">
        <f t="shared" si="8"/>
        <v>#REF!</v>
      </c>
      <c r="B135" s="165"/>
      <c r="P135">
        <f t="shared" si="10"/>
      </c>
    </row>
    <row r="136" spans="1:16" ht="15">
      <c r="A136" s="4" t="e">
        <f t="shared" si="8"/>
        <v>#REF!</v>
      </c>
      <c r="B136" s="165"/>
      <c r="P136">
        <f t="shared" si="10"/>
      </c>
    </row>
    <row r="137" spans="1:16" ht="15">
      <c r="A137" s="4" t="e">
        <f t="shared" si="8"/>
        <v>#REF!</v>
      </c>
      <c r="B137" s="165"/>
      <c r="P137">
        <f t="shared" si="10"/>
      </c>
    </row>
    <row r="138" spans="1:16" ht="15">
      <c r="A138" s="4" t="e">
        <f t="shared" si="8"/>
        <v>#REF!</v>
      </c>
      <c r="B138" s="165"/>
      <c r="P138">
        <f t="shared" si="10"/>
      </c>
    </row>
    <row r="139" spans="1:16" ht="15">
      <c r="A139" s="4" t="e">
        <f t="shared" si="8"/>
        <v>#REF!</v>
      </c>
      <c r="B139" s="165"/>
      <c r="P139">
        <f t="shared" si="10"/>
      </c>
    </row>
    <row r="140" spans="1:16" ht="15">
      <c r="A140" s="4" t="e">
        <f t="shared" si="8"/>
        <v>#REF!</v>
      </c>
      <c r="B140" s="165"/>
      <c r="P140">
        <f t="shared" si="10"/>
      </c>
    </row>
    <row r="141" spans="1:16" ht="15">
      <c r="A141" s="4" t="e">
        <f t="shared" si="8"/>
        <v>#REF!</v>
      </c>
      <c r="B141" s="165"/>
      <c r="P141">
        <f t="shared" si="10"/>
      </c>
    </row>
    <row r="142" spans="1:16" ht="15">
      <c r="A142" s="4" t="e">
        <f t="shared" si="8"/>
        <v>#REF!</v>
      </c>
      <c r="B142" s="165"/>
      <c r="P142">
        <f t="shared" si="10"/>
      </c>
    </row>
    <row r="143" spans="1:16" ht="15">
      <c r="A143" s="4" t="e">
        <f aca="true" t="shared" si="11" ref="A143:A155">A142</f>
        <v>#REF!</v>
      </c>
      <c r="B143" s="165"/>
      <c r="P143">
        <f aca="true" t="shared" si="12" ref="P143:P155">IF(M143=0,"",M143/J143)</f>
      </c>
    </row>
    <row r="144" spans="1:16" ht="15">
      <c r="A144" s="4" t="e">
        <f t="shared" si="11"/>
        <v>#REF!</v>
      </c>
      <c r="B144" s="165"/>
      <c r="P144">
        <f t="shared" si="12"/>
      </c>
    </row>
    <row r="145" spans="1:16" ht="15">
      <c r="A145" s="4" t="e">
        <f t="shared" si="11"/>
        <v>#REF!</v>
      </c>
      <c r="B145" s="165"/>
      <c r="P145">
        <f t="shared" si="12"/>
      </c>
    </row>
    <row r="146" spans="1:16" ht="15">
      <c r="A146" s="4" t="e">
        <f t="shared" si="11"/>
        <v>#REF!</v>
      </c>
      <c r="B146" s="165"/>
      <c r="P146">
        <f t="shared" si="12"/>
      </c>
    </row>
    <row r="147" spans="1:16" ht="15">
      <c r="A147" s="4" t="e">
        <f t="shared" si="11"/>
        <v>#REF!</v>
      </c>
      <c r="B147" s="165"/>
      <c r="P147">
        <f t="shared" si="12"/>
      </c>
    </row>
    <row r="148" spans="1:16" ht="15">
      <c r="A148" s="4" t="e">
        <f t="shared" si="11"/>
        <v>#REF!</v>
      </c>
      <c r="B148" s="165"/>
      <c r="P148">
        <f t="shared" si="12"/>
      </c>
    </row>
    <row r="149" spans="1:16" ht="15">
      <c r="A149" s="4" t="e">
        <f t="shared" si="11"/>
        <v>#REF!</v>
      </c>
      <c r="B149" s="165"/>
      <c r="P149">
        <f t="shared" si="12"/>
      </c>
    </row>
    <row r="150" spans="1:16" ht="15">
      <c r="A150" s="4" t="e">
        <f t="shared" si="11"/>
        <v>#REF!</v>
      </c>
      <c r="B150" s="165"/>
      <c r="P150">
        <f t="shared" si="12"/>
      </c>
    </row>
    <row r="151" spans="1:16" ht="15">
      <c r="A151" s="4" t="e">
        <f t="shared" si="11"/>
        <v>#REF!</v>
      </c>
      <c r="B151" s="165"/>
      <c r="P151">
        <f t="shared" si="12"/>
      </c>
    </row>
    <row r="152" spans="1:16" ht="15">
      <c r="A152" s="4" t="e">
        <f t="shared" si="11"/>
        <v>#REF!</v>
      </c>
      <c r="B152" s="165"/>
      <c r="P152">
        <f t="shared" si="12"/>
      </c>
    </row>
    <row r="153" spans="1:16" ht="15">
      <c r="A153" s="4" t="e">
        <f t="shared" si="11"/>
        <v>#REF!</v>
      </c>
      <c r="B153" s="165"/>
      <c r="P153">
        <f t="shared" si="12"/>
      </c>
    </row>
    <row r="154" spans="1:16" ht="15">
      <c r="A154" s="4" t="e">
        <f t="shared" si="11"/>
        <v>#REF!</v>
      </c>
      <c r="B154" s="165"/>
      <c r="P154">
        <f t="shared" si="12"/>
      </c>
    </row>
    <row r="155" spans="1:16" ht="15">
      <c r="A155" s="4" t="e">
        <f t="shared" si="11"/>
        <v>#REF!</v>
      </c>
      <c r="B155" s="165"/>
      <c r="P155">
        <f t="shared" si="12"/>
      </c>
    </row>
  </sheetData>
  <sheetProtection selectLockedCells="1"/>
  <conditionalFormatting sqref="M46">
    <cfRule type="cellIs" priority="94" dxfId="43" operator="notEqual">
      <formula>$M$45</formula>
    </cfRule>
  </conditionalFormatting>
  <conditionalFormatting sqref="M4">
    <cfRule type="cellIs" priority="90" dxfId="0" operator="lessThan">
      <formula>$L$4-($L$4*0.15)</formula>
    </cfRule>
  </conditionalFormatting>
  <conditionalFormatting sqref="M15">
    <cfRule type="cellIs" priority="79" dxfId="0" operator="lessThan">
      <formula>M15-(M15*0.155)</formula>
    </cfRule>
  </conditionalFormatting>
  <conditionalFormatting sqref="M2">
    <cfRule type="cellIs" priority="44" dxfId="0" operator="lessThan">
      <formula>$L$2-($L$2*0.15)</formula>
    </cfRule>
  </conditionalFormatting>
  <conditionalFormatting sqref="M3">
    <cfRule type="cellIs" priority="43" dxfId="0" operator="lessThan">
      <formula>$L$3-($L$3*0.15)</formula>
    </cfRule>
  </conditionalFormatting>
  <conditionalFormatting sqref="M5">
    <cfRule type="cellIs" priority="42" dxfId="0" operator="lessThan">
      <formula>$L$5-($L$5*0.15)</formula>
    </cfRule>
  </conditionalFormatting>
  <conditionalFormatting sqref="M6">
    <cfRule type="cellIs" priority="41" dxfId="0" operator="lessThan">
      <formula>$L$6-($L$6*0.15)</formula>
    </cfRule>
  </conditionalFormatting>
  <conditionalFormatting sqref="M7">
    <cfRule type="cellIs" priority="40" dxfId="0" operator="lessThan">
      <formula>$L$7-($L$7*0.15)</formula>
    </cfRule>
  </conditionalFormatting>
  <conditionalFormatting sqref="M8">
    <cfRule type="cellIs" priority="39" dxfId="0" operator="lessThan">
      <formula>$L$8-($L$8*0.15)</formula>
    </cfRule>
  </conditionalFormatting>
  <conditionalFormatting sqref="M9">
    <cfRule type="cellIs" priority="38" dxfId="0" operator="lessThan">
      <formula>$L$9-($L$9*0.15)</formula>
    </cfRule>
  </conditionalFormatting>
  <conditionalFormatting sqref="M10">
    <cfRule type="cellIs" priority="37" dxfId="0" operator="lessThan">
      <formula>$L$10-($L$10*0.15)</formula>
    </cfRule>
  </conditionalFormatting>
  <conditionalFormatting sqref="M11">
    <cfRule type="cellIs" priority="36" dxfId="0" operator="lessThan">
      <formula>$L$11-($L$11*0.15)</formula>
    </cfRule>
  </conditionalFormatting>
  <conditionalFormatting sqref="M12">
    <cfRule type="cellIs" priority="35" dxfId="0" operator="lessThan">
      <formula>$L$12-($L$12*0.15)</formula>
    </cfRule>
  </conditionalFormatting>
  <conditionalFormatting sqref="M13">
    <cfRule type="cellIs" priority="34" dxfId="0" operator="lessThan">
      <formula>$L$13-($L$13*0.15)</formula>
    </cfRule>
  </conditionalFormatting>
  <conditionalFormatting sqref="M14">
    <cfRule type="cellIs" priority="33" dxfId="0" operator="lessThan">
      <formula>$L$13-($L$13*0.15)</formula>
    </cfRule>
  </conditionalFormatting>
  <conditionalFormatting sqref="M16">
    <cfRule type="cellIs" priority="31" dxfId="0" operator="lessThan">
      <formula>M16-(M16*0.155)</formula>
    </cfRule>
  </conditionalFormatting>
  <conditionalFormatting sqref="M17">
    <cfRule type="cellIs" priority="30" dxfId="0" operator="lessThan">
      <formula>M17-(M17*0.155)</formula>
    </cfRule>
  </conditionalFormatting>
  <conditionalFormatting sqref="M18">
    <cfRule type="cellIs" priority="29" dxfId="0" operator="lessThan">
      <formula>M18-(M18*0.155)</formula>
    </cfRule>
  </conditionalFormatting>
  <conditionalFormatting sqref="M19">
    <cfRule type="cellIs" priority="28" dxfId="0" operator="lessThan">
      <formula>M19-(M19*0.155)</formula>
    </cfRule>
  </conditionalFormatting>
  <conditionalFormatting sqref="M20">
    <cfRule type="cellIs" priority="26" dxfId="0" operator="lessThan">
      <formula>M20-(M20*0.155)</formula>
    </cfRule>
  </conditionalFormatting>
  <conditionalFormatting sqref="M21">
    <cfRule type="cellIs" priority="25" dxfId="0" operator="lessThan">
      <formula>M21-(M21*0.155)</formula>
    </cfRule>
  </conditionalFormatting>
  <conditionalFormatting sqref="M22">
    <cfRule type="cellIs" priority="24" dxfId="0" operator="lessThan">
      <formula>M22-(M22*0.155)</formula>
    </cfRule>
  </conditionalFormatting>
  <conditionalFormatting sqref="M23">
    <cfRule type="cellIs" priority="23" dxfId="0" operator="lessThan">
      <formula>M23-(M23*0.155)</formula>
    </cfRule>
  </conditionalFormatting>
  <conditionalFormatting sqref="M24">
    <cfRule type="cellIs" priority="22" dxfId="0" operator="lessThan">
      <formula>M24-(M24*0.155)</formula>
    </cfRule>
  </conditionalFormatting>
  <conditionalFormatting sqref="M25">
    <cfRule type="cellIs" priority="21" dxfId="0" operator="lessThan">
      <formula>M25-(M25*0.155)</formula>
    </cfRule>
  </conditionalFormatting>
  <conditionalFormatting sqref="M26">
    <cfRule type="cellIs" priority="20" dxfId="0" operator="lessThan">
      <formula>M26-(M26*0.155)</formula>
    </cfRule>
  </conditionalFormatting>
  <conditionalFormatting sqref="M27">
    <cfRule type="cellIs" priority="19" dxfId="0" operator="lessThan">
      <formula>M27-(M27*0.155)</formula>
    </cfRule>
  </conditionalFormatting>
  <conditionalFormatting sqref="M28">
    <cfRule type="cellIs" priority="18" dxfId="0" operator="lessThan">
      <formula>M28-(M28*0.155)</formula>
    </cfRule>
  </conditionalFormatting>
  <conditionalFormatting sqref="M29">
    <cfRule type="cellIs" priority="17" dxfId="0" operator="lessThan">
      <formula>M29-(M29*0.155)</formula>
    </cfRule>
  </conditionalFormatting>
  <conditionalFormatting sqref="M30">
    <cfRule type="cellIs" priority="16" dxfId="0" operator="lessThan">
      <formula>M30-(M30*0.155)</formula>
    </cfRule>
  </conditionalFormatting>
  <conditionalFormatting sqref="M31">
    <cfRule type="cellIs" priority="15" dxfId="0" operator="lessThan">
      <formula>M31-(M31*0.155)</formula>
    </cfRule>
  </conditionalFormatting>
  <conditionalFormatting sqref="M32">
    <cfRule type="cellIs" priority="14" dxfId="0" operator="lessThan">
      <formula>M32-(M32*0.155)</formula>
    </cfRule>
  </conditionalFormatting>
  <conditionalFormatting sqref="M33">
    <cfRule type="cellIs" priority="13" dxfId="0" operator="lessThan">
      <formula>M33-(M33*0.155)</formula>
    </cfRule>
  </conditionalFormatting>
  <conditionalFormatting sqref="M34">
    <cfRule type="cellIs" priority="12" dxfId="0" operator="lessThan">
      <formula>M34-(M34*0.155)</formula>
    </cfRule>
  </conditionalFormatting>
  <conditionalFormatting sqref="M35">
    <cfRule type="cellIs" priority="10" dxfId="0" operator="lessThan">
      <formula>M35-(M35*0.155)</formula>
    </cfRule>
  </conditionalFormatting>
  <conditionalFormatting sqref="M36">
    <cfRule type="cellIs" priority="9" dxfId="0" operator="lessThan">
      <formula>M36-(M36*0.155)</formula>
    </cfRule>
  </conditionalFormatting>
  <conditionalFormatting sqref="M37">
    <cfRule type="cellIs" priority="8" dxfId="0" operator="lessThan">
      <formula>M37-(M37*0.155)</formula>
    </cfRule>
  </conditionalFormatting>
  <conditionalFormatting sqref="M38">
    <cfRule type="cellIs" priority="7" dxfId="0" operator="lessThan">
      <formula>M38-(M38*0.155)</formula>
    </cfRule>
  </conditionalFormatting>
  <conditionalFormatting sqref="M39">
    <cfRule type="cellIs" priority="6" dxfId="0" operator="lessThan">
      <formula>M39-(M39*0.155)</formula>
    </cfRule>
  </conditionalFormatting>
  <conditionalFormatting sqref="M40">
    <cfRule type="cellIs" priority="5" dxfId="0" operator="lessThan">
      <formula>M40-(M40*0.155)</formula>
    </cfRule>
  </conditionalFormatting>
  <conditionalFormatting sqref="M41">
    <cfRule type="cellIs" priority="4" dxfId="0" operator="lessThan">
      <formula>M41-(M41*0.155)</formula>
    </cfRule>
  </conditionalFormatting>
  <conditionalFormatting sqref="M42">
    <cfRule type="cellIs" priority="3" dxfId="0" operator="lessThan">
      <formula>M42-(M42*0.155)</formula>
    </cfRule>
  </conditionalFormatting>
  <conditionalFormatting sqref="M43">
    <cfRule type="cellIs" priority="2" dxfId="0" operator="lessThan">
      <formula>M43-(M43*0.155)</formula>
    </cfRule>
  </conditionalFormatting>
  <conditionalFormatting sqref="M44">
    <cfRule type="cellIs" priority="1" dxfId="0" operator="lessThan">
      <formula>M44-(M44*0.155)</formula>
    </cfRule>
  </conditionalFormatting>
  <dataValidations count="8">
    <dataValidation type="list" allowBlank="1" showInputMessage="1" showErrorMessage="1" sqref="C2:C44">
      <formula1>INDIRECT(B2)</formula1>
    </dataValidation>
    <dataValidation type="list" allowBlank="1" showInputMessage="1" showErrorMessage="1" sqref="B2:B3">
      <formula1>Districts</formula1>
    </dataValidation>
    <dataValidation type="list" allowBlank="1" showInputMessage="1" showErrorMessage="1" prompt="This is a required field. Please select a designation from the list." sqref="G2:G45">
      <formula1>Improvement_desig</formula1>
    </dataValidation>
    <dataValidation type="list" allowBlank="1" showInputMessage="1" showErrorMessage="1" sqref="F3:F45">
      <formula1>Title_I_Status</formula1>
    </dataValidation>
    <dataValidation type="list" allowBlank="1" showInputMessage="1" showErrorMessage="1" prompt="This is a required cell. Please select a school type from the list." error="Please select a school type from the list." sqref="F2">
      <formula1>Title_I_Status</formula1>
    </dataValidation>
    <dataValidation allowBlank="1" showInputMessage="1" showErrorMessage="1" prompt="This cell is required. Please enter your data." sqref="J4:J44 J2"/>
    <dataValidation allowBlank="1" showInputMessage="1" showErrorMessage="1" prompt="This cell is required. Please enter your data. Do not include PreK students.&#10;" sqref="I4:I44 I2"/>
    <dataValidation allowBlank="1" showErrorMessage="1" prompt="This cell is required. Please enter your data." sqref="I45:J45 L45:M45"/>
  </dataValidations>
  <printOptions/>
  <pageMargins left="0.7" right="0.7" top="0.75" bottom="0.75" header="0.3" footer="0.3"/>
  <pageSetup horizontalDpi="600" verticalDpi="600" orientation="landscape" scale="70" r:id="rId1"/>
  <headerFooter>
    <oddFooter>&amp;L&amp;F&amp;C&amp;D&amp;R&amp;A</oddFooter>
  </headerFooter>
</worksheet>
</file>

<file path=xl/worksheets/sheet8.xml><?xml version="1.0" encoding="utf-8"?>
<worksheet xmlns="http://schemas.openxmlformats.org/spreadsheetml/2006/main" xmlns:r="http://schemas.openxmlformats.org/officeDocument/2006/relationships">
  <sheetPr>
    <tabColor rgb="FFFFC000"/>
  </sheetPr>
  <dimension ref="A1:H61"/>
  <sheetViews>
    <sheetView showGridLines="0" showZeros="0" zoomScaleSheetLayoutView="75" zoomScalePageLayoutView="0" workbookViewId="0" topLeftCell="A1">
      <selection activeCell="A10" sqref="A10"/>
    </sheetView>
  </sheetViews>
  <sheetFormatPr defaultColWidth="9.140625" defaultRowHeight="15"/>
  <cols>
    <col min="1" max="1" width="35.7109375" style="38" customWidth="1"/>
    <col min="2" max="2" width="18.421875" style="38" customWidth="1"/>
    <col min="3" max="3" width="17.57421875" style="38" customWidth="1"/>
    <col min="4" max="4" width="18.00390625" style="38" customWidth="1"/>
    <col min="5" max="5" width="4.28125" style="38" customWidth="1"/>
    <col min="6" max="6" width="5.421875" style="38" customWidth="1"/>
    <col min="7" max="16384" width="9.140625" style="38" customWidth="1"/>
  </cols>
  <sheetData>
    <row r="1" spans="1:8" s="47" customFormat="1" ht="12.75">
      <c r="A1" s="70"/>
      <c r="B1" s="70"/>
      <c r="C1" s="70"/>
      <c r="D1" s="70"/>
      <c r="E1" s="70"/>
      <c r="F1" s="70"/>
      <c r="G1" s="70"/>
      <c r="H1" s="70"/>
    </row>
    <row r="2" spans="1:8" s="47" customFormat="1" ht="16.5" customHeight="1">
      <c r="A2" s="70"/>
      <c r="B2" s="70"/>
      <c r="C2" s="70"/>
      <c r="D2" s="70"/>
      <c r="E2" s="70"/>
      <c r="F2" s="70"/>
      <c r="G2" s="70"/>
      <c r="H2" s="70"/>
    </row>
    <row r="3" spans="1:8" s="47" customFormat="1" ht="17.25" customHeight="1">
      <c r="A3" s="70"/>
      <c r="B3" s="70"/>
      <c r="C3" s="70"/>
      <c r="D3" s="70"/>
      <c r="E3" s="70"/>
      <c r="F3" s="70"/>
      <c r="G3" s="70"/>
      <c r="H3" s="70"/>
    </row>
    <row r="4" spans="1:8" s="47" customFormat="1" ht="16.5" customHeight="1">
      <c r="A4" s="71" t="s">
        <v>1000</v>
      </c>
      <c r="B4" s="72"/>
      <c r="C4" s="70"/>
      <c r="D4" s="70"/>
      <c r="E4" s="70"/>
      <c r="F4" s="70"/>
      <c r="G4" s="70"/>
      <c r="H4" s="70"/>
    </row>
    <row r="5" spans="1:8" s="47" customFormat="1" ht="17.25" customHeight="1">
      <c r="A5" s="150" t="s">
        <v>160</v>
      </c>
      <c r="B5" s="151" t="s">
        <v>1038</v>
      </c>
      <c r="D5" s="45"/>
      <c r="E5" s="70"/>
      <c r="F5" s="70"/>
      <c r="G5" s="70"/>
      <c r="H5" s="70"/>
    </row>
    <row r="6" spans="1:8" s="47" customFormat="1" ht="18" customHeight="1">
      <c r="A6" s="161"/>
      <c r="B6" s="73" t="e">
        <f>LOOKUP(A6,lists!B2:B90,lists!A2:A90)</f>
        <v>#N/A</v>
      </c>
      <c r="C6" s="189" t="s">
        <v>1039</v>
      </c>
      <c r="D6" s="45"/>
      <c r="E6" s="70"/>
      <c r="F6" s="70"/>
      <c r="G6" s="70"/>
      <c r="H6" s="70"/>
    </row>
    <row r="7" spans="1:8" s="45" customFormat="1" ht="23.25" customHeight="1">
      <c r="A7" s="332" t="s">
        <v>1040</v>
      </c>
      <c r="B7" s="332"/>
      <c r="C7" s="74">
        <f>'Budget Summary '!B7</f>
        <v>0</v>
      </c>
      <c r="D7" s="70"/>
      <c r="E7" s="70"/>
      <c r="F7" s="75"/>
      <c r="G7" s="75"/>
      <c r="H7" s="75"/>
    </row>
    <row r="8" spans="1:8" s="45" customFormat="1" ht="42" customHeight="1">
      <c r="A8" s="186" t="s">
        <v>1041</v>
      </c>
      <c r="B8" s="187" t="s">
        <v>1246</v>
      </c>
      <c r="C8" s="187" t="s">
        <v>1184</v>
      </c>
      <c r="D8" s="188" t="s">
        <v>1043</v>
      </c>
      <c r="E8" s="70"/>
      <c r="F8" s="75"/>
      <c r="G8" s="75"/>
      <c r="H8" s="75"/>
    </row>
    <row r="9" spans="1:8" s="45" customFormat="1" ht="15" customHeight="1">
      <c r="A9" s="76">
        <v>0</v>
      </c>
      <c r="B9" s="77">
        <v>0</v>
      </c>
      <c r="C9" s="78">
        <f>IF(B9=0,"",C7/B14)</f>
      </c>
      <c r="D9" s="79" t="str">
        <f>IF(B9=0," ",B9*C9)</f>
        <v> </v>
      </c>
      <c r="E9" s="70"/>
      <c r="F9" s="75"/>
      <c r="G9" s="75"/>
      <c r="H9" s="75"/>
    </row>
    <row r="10" spans="1:8" s="45" customFormat="1" ht="12.75" customHeight="1">
      <c r="A10" s="76"/>
      <c r="B10" s="77"/>
      <c r="C10" s="78">
        <f>IF(B10=0,"",C7/B14)</f>
      </c>
      <c r="D10" s="79" t="str">
        <f>IF(B10=0," ",B10*C10)</f>
        <v> </v>
      </c>
      <c r="E10" s="70"/>
      <c r="F10" s="75"/>
      <c r="G10" s="75"/>
      <c r="H10" s="75"/>
    </row>
    <row r="11" spans="1:8" s="45" customFormat="1" ht="13.5" customHeight="1">
      <c r="A11" s="76"/>
      <c r="B11" s="77"/>
      <c r="C11" s="78">
        <f>IF(B11=0,"",C7/B14)</f>
      </c>
      <c r="D11" s="79" t="str">
        <f>IF(B11=0," ",B11*C11)</f>
        <v> </v>
      </c>
      <c r="E11" s="70"/>
      <c r="F11" s="75"/>
      <c r="G11" s="75"/>
      <c r="H11" s="75"/>
    </row>
    <row r="12" spans="1:8" s="45" customFormat="1" ht="13.5" customHeight="1">
      <c r="A12" s="76"/>
      <c r="B12" s="80"/>
      <c r="C12" s="78">
        <f>IF(B12=0,"",C7/B14)</f>
      </c>
      <c r="D12" s="79" t="str">
        <f>IF(B12=0," ",B12*C12)</f>
        <v> </v>
      </c>
      <c r="E12" s="70"/>
      <c r="F12" s="75"/>
      <c r="G12" s="75"/>
      <c r="H12" s="75"/>
    </row>
    <row r="13" spans="1:8" s="45" customFormat="1" ht="13.5" customHeight="1">
      <c r="A13" s="76"/>
      <c r="B13" s="80"/>
      <c r="C13" s="78">
        <f>IF(B13=0,"",C7/B14)</f>
      </c>
      <c r="D13" s="79" t="str">
        <f>IF(B13=0," ",B13*C13)</f>
        <v> </v>
      </c>
      <c r="E13" s="70"/>
      <c r="F13" s="75"/>
      <c r="G13" s="75"/>
      <c r="H13" s="75"/>
    </row>
    <row r="14" spans="1:8" s="45" customFormat="1" ht="13.5" customHeight="1">
      <c r="A14" s="81" t="s">
        <v>1101</v>
      </c>
      <c r="B14" s="82">
        <f>SUM(B9:B13)</f>
        <v>0</v>
      </c>
      <c r="C14" s="144">
        <f>C7</f>
        <v>0</v>
      </c>
      <c r="D14" s="83">
        <f>SUM(D9:D13)</f>
        <v>0</v>
      </c>
      <c r="E14" s="70"/>
      <c r="F14" s="75"/>
      <c r="G14" s="75"/>
      <c r="H14" s="75"/>
    </row>
    <row r="15" spans="1:8" s="45" customFormat="1" ht="13.5" customHeight="1">
      <c r="A15" s="84"/>
      <c r="B15" s="85"/>
      <c r="C15" s="86"/>
      <c r="D15" s="87"/>
      <c r="E15" s="70"/>
      <c r="F15" s="158"/>
      <c r="G15" s="75"/>
      <c r="H15" s="75"/>
    </row>
    <row r="16" spans="1:8" s="47" customFormat="1" ht="12.75">
      <c r="A16" s="333" t="s">
        <v>1044</v>
      </c>
      <c r="B16" s="333"/>
      <c r="C16" s="333"/>
      <c r="D16" s="333"/>
      <c r="E16" s="70"/>
      <c r="F16" s="70"/>
      <c r="G16" s="70"/>
      <c r="H16" s="70"/>
    </row>
    <row r="17" spans="1:8" s="47" customFormat="1" ht="42" customHeight="1">
      <c r="A17" s="186" t="s">
        <v>1041</v>
      </c>
      <c r="B17" s="187" t="s">
        <v>1247</v>
      </c>
      <c r="C17" s="187" t="s">
        <v>1042</v>
      </c>
      <c r="D17" s="188" t="s">
        <v>1043</v>
      </c>
      <c r="E17" s="70"/>
      <c r="F17" s="70"/>
      <c r="G17" s="70"/>
      <c r="H17" s="70"/>
    </row>
    <row r="18" spans="1:8" s="47" customFormat="1" ht="15" customHeight="1">
      <c r="A18" s="76"/>
      <c r="B18" s="77">
        <v>0</v>
      </c>
      <c r="C18" s="88">
        <v>0</v>
      </c>
      <c r="D18" s="79" t="str">
        <f>IF(B18=0," ",B18*C18)</f>
        <v> </v>
      </c>
      <c r="E18" s="70"/>
      <c r="F18" s="70"/>
      <c r="G18" s="70"/>
      <c r="H18" s="70"/>
    </row>
    <row r="19" spans="1:8" s="47" customFormat="1" ht="12.75">
      <c r="A19" s="76"/>
      <c r="B19" s="77"/>
      <c r="C19" s="88"/>
      <c r="D19" s="79" t="str">
        <f aca="true" t="shared" si="0" ref="D19:D27">IF(B19=0," ",B19*C19)</f>
        <v> </v>
      </c>
      <c r="E19" s="70"/>
      <c r="F19" s="70"/>
      <c r="G19" s="70"/>
      <c r="H19" s="70"/>
    </row>
    <row r="20" spans="1:8" s="47" customFormat="1" ht="12.75">
      <c r="A20" s="76"/>
      <c r="B20" s="77"/>
      <c r="C20" s="88"/>
      <c r="D20" s="79" t="str">
        <f t="shared" si="0"/>
        <v> </v>
      </c>
      <c r="E20" s="70"/>
      <c r="F20" s="70"/>
      <c r="G20" s="70"/>
      <c r="H20" s="70"/>
    </row>
    <row r="21" spans="1:8" s="47" customFormat="1" ht="12.75">
      <c r="A21" s="76"/>
      <c r="B21" s="80"/>
      <c r="C21" s="89"/>
      <c r="D21" s="79" t="str">
        <f t="shared" si="0"/>
        <v> </v>
      </c>
      <c r="E21" s="70"/>
      <c r="F21" s="70"/>
      <c r="G21" s="70"/>
      <c r="H21" s="70"/>
    </row>
    <row r="22" spans="1:8" s="47" customFormat="1" ht="12.75">
      <c r="A22" s="76"/>
      <c r="B22" s="80"/>
      <c r="C22" s="89"/>
      <c r="D22" s="79" t="str">
        <f t="shared" si="0"/>
        <v> </v>
      </c>
      <c r="E22" s="70"/>
      <c r="F22" s="70"/>
      <c r="G22" s="70"/>
      <c r="H22" s="70"/>
    </row>
    <row r="23" spans="1:8" s="47" customFormat="1" ht="12.75">
      <c r="A23" s="76"/>
      <c r="B23" s="80"/>
      <c r="C23" s="89"/>
      <c r="D23" s="79" t="str">
        <f t="shared" si="0"/>
        <v> </v>
      </c>
      <c r="E23" s="70"/>
      <c r="F23" s="70"/>
      <c r="G23" s="70"/>
      <c r="H23" s="70"/>
    </row>
    <row r="24" spans="1:8" s="47" customFormat="1" ht="12.75">
      <c r="A24" s="76"/>
      <c r="B24" s="80"/>
      <c r="C24" s="89"/>
      <c r="D24" s="79" t="str">
        <f t="shared" si="0"/>
        <v> </v>
      </c>
      <c r="E24" s="70"/>
      <c r="F24" s="70"/>
      <c r="G24" s="90" t="s">
        <v>1000</v>
      </c>
      <c r="H24" s="70"/>
    </row>
    <row r="25" spans="1:8" s="47" customFormat="1" ht="12.75">
      <c r="A25" s="76"/>
      <c r="B25" s="80"/>
      <c r="C25" s="89"/>
      <c r="D25" s="79" t="str">
        <f t="shared" si="0"/>
        <v> </v>
      </c>
      <c r="G25" s="90" t="s">
        <v>1000</v>
      </c>
      <c r="H25" s="70"/>
    </row>
    <row r="26" spans="1:8" s="47" customFormat="1" ht="12.75">
      <c r="A26" s="76"/>
      <c r="B26" s="80"/>
      <c r="C26" s="89"/>
      <c r="D26" s="79" t="str">
        <f t="shared" si="0"/>
        <v> </v>
      </c>
      <c r="G26" s="90"/>
      <c r="H26" s="70"/>
    </row>
    <row r="27" spans="1:8" s="47" customFormat="1" ht="12.75">
      <c r="A27" s="76"/>
      <c r="B27" s="80"/>
      <c r="C27" s="89"/>
      <c r="D27" s="79" t="str">
        <f t="shared" si="0"/>
        <v> </v>
      </c>
      <c r="G27" s="90"/>
      <c r="H27" s="70"/>
    </row>
    <row r="28" spans="1:8" s="47" customFormat="1" ht="12.75">
      <c r="A28" s="81" t="s">
        <v>1101</v>
      </c>
      <c r="B28" s="82">
        <f>SUM(B18:B27)</f>
        <v>0</v>
      </c>
      <c r="C28" s="144"/>
      <c r="D28" s="83">
        <f>SUM(D18:D27)</f>
        <v>0</v>
      </c>
      <c r="G28" s="90"/>
      <c r="H28" s="70"/>
    </row>
    <row r="29" spans="1:4" ht="12.75">
      <c r="A29" s="160"/>
      <c r="B29" s="160"/>
      <c r="C29" s="160"/>
      <c r="D29" s="159"/>
    </row>
    <row r="30" spans="1:8" s="47" customFormat="1" ht="15" customHeight="1">
      <c r="A30" s="334" t="s">
        <v>1204</v>
      </c>
      <c r="B30" s="334"/>
      <c r="C30" s="335"/>
      <c r="D30" s="83">
        <f>IF(D14=0,D28,D14+D28)</f>
        <v>0</v>
      </c>
      <c r="G30" s="90"/>
      <c r="H30" s="70"/>
    </row>
    <row r="31" spans="1:8" s="47" customFormat="1" ht="13.5" thickBot="1">
      <c r="A31" s="91"/>
      <c r="B31" s="91"/>
      <c r="C31" s="91"/>
      <c r="D31" s="38"/>
      <c r="G31" s="90"/>
      <c r="H31" s="70"/>
    </row>
    <row r="32" spans="1:8" s="47" customFormat="1" ht="13.5" thickBot="1">
      <c r="A32" s="91"/>
      <c r="B32" s="91"/>
      <c r="C32" s="91"/>
      <c r="D32" s="92"/>
      <c r="G32" s="90"/>
      <c r="H32" s="70"/>
    </row>
    <row r="33" spans="1:8" s="47" customFormat="1" ht="12.75">
      <c r="A33" s="91"/>
      <c r="B33" s="70"/>
      <c r="C33" s="90" t="s">
        <v>1045</v>
      </c>
      <c r="D33" s="90" t="s">
        <v>1045</v>
      </c>
      <c r="G33" s="90"/>
      <c r="H33" s="70"/>
    </row>
    <row r="34" spans="1:8" s="47" customFormat="1" ht="17.25" customHeight="1">
      <c r="A34" s="145" t="s">
        <v>1046</v>
      </c>
      <c r="B34" s="146"/>
      <c r="C34" s="147"/>
      <c r="D34" s="148"/>
      <c r="F34" s="40" t="s">
        <v>1024</v>
      </c>
      <c r="G34" s="90"/>
      <c r="H34" s="70"/>
    </row>
    <row r="35" spans="1:8" s="47" customFormat="1" ht="25.5" customHeight="1">
      <c r="A35" s="96" t="s">
        <v>1047</v>
      </c>
      <c r="B35" s="75"/>
      <c r="C35" s="75"/>
      <c r="D35" s="75"/>
      <c r="E35" s="90" t="s">
        <v>1045</v>
      </c>
      <c r="F35" s="90" t="s">
        <v>1031</v>
      </c>
      <c r="G35" s="90" t="s">
        <v>1000</v>
      </c>
      <c r="H35" s="70"/>
    </row>
    <row r="36" spans="1:8" s="47" customFormat="1" ht="30.75" customHeight="1">
      <c r="A36" s="331" t="s">
        <v>1048</v>
      </c>
      <c r="B36" s="331"/>
      <c r="C36" s="331"/>
      <c r="D36" s="331"/>
      <c r="E36" s="75"/>
      <c r="F36" s="75"/>
      <c r="G36" s="75"/>
      <c r="H36" s="75"/>
    </row>
    <row r="37" spans="1:8" s="47" customFormat="1" ht="33" customHeight="1">
      <c r="A37" s="331" t="s">
        <v>1049</v>
      </c>
      <c r="B37" s="331"/>
      <c r="C37" s="331"/>
      <c r="D37" s="331"/>
      <c r="E37" s="75"/>
      <c r="F37" s="75"/>
      <c r="G37" s="75"/>
      <c r="H37" s="75"/>
    </row>
    <row r="38" spans="1:8" s="47" customFormat="1" ht="39.75" customHeight="1">
      <c r="A38" s="331" t="s">
        <v>1100</v>
      </c>
      <c r="B38" s="331"/>
      <c r="C38" s="331"/>
      <c r="D38" s="331"/>
      <c r="E38" s="97"/>
      <c r="F38" s="97"/>
      <c r="G38" s="75"/>
      <c r="H38" s="75"/>
    </row>
    <row r="39" spans="1:8" s="47" customFormat="1" ht="13.5" customHeight="1">
      <c r="A39" s="96" t="s">
        <v>1050</v>
      </c>
      <c r="B39" s="75"/>
      <c r="C39" s="75"/>
      <c r="D39" s="75"/>
      <c r="E39" s="97"/>
      <c r="F39" s="75"/>
      <c r="G39" s="75"/>
      <c r="H39" s="75"/>
    </row>
    <row r="40" spans="1:8" s="47" customFormat="1" ht="18" customHeight="1">
      <c r="A40" s="145" t="s">
        <v>1051</v>
      </c>
      <c r="B40" s="146"/>
      <c r="C40" s="146"/>
      <c r="D40" s="148"/>
      <c r="E40" s="98"/>
      <c r="F40" s="98"/>
      <c r="G40" s="75"/>
      <c r="H40" s="75"/>
    </row>
    <row r="41" spans="1:8" s="47" customFormat="1" ht="30" customHeight="1">
      <c r="A41" s="331" t="s">
        <v>1099</v>
      </c>
      <c r="B41" s="331"/>
      <c r="C41" s="331"/>
      <c r="D41" s="331"/>
      <c r="E41" s="75"/>
      <c r="F41" s="75"/>
      <c r="G41" s="75"/>
      <c r="H41" s="75"/>
    </row>
    <row r="42" spans="1:8" s="47" customFormat="1" ht="16.5" customHeight="1">
      <c r="A42" s="98" t="s">
        <v>1052</v>
      </c>
      <c r="B42" s="98"/>
      <c r="C42" s="98"/>
      <c r="D42" s="98"/>
      <c r="E42" s="75"/>
      <c r="F42" s="75"/>
      <c r="G42" s="75"/>
      <c r="H42" s="75"/>
    </row>
    <row r="43" spans="1:8" s="47" customFormat="1" ht="12" customHeight="1">
      <c r="A43" s="96" t="s">
        <v>1053</v>
      </c>
      <c r="B43" s="75"/>
      <c r="C43" s="75"/>
      <c r="D43" s="75"/>
      <c r="E43" s="98"/>
      <c r="F43" s="98"/>
      <c r="G43" s="75"/>
      <c r="H43" s="75"/>
    </row>
    <row r="44" spans="1:8" s="47" customFormat="1" ht="12.75">
      <c r="A44" s="96" t="s">
        <v>1054</v>
      </c>
      <c r="B44" s="75"/>
      <c r="C44" s="75"/>
      <c r="D44" s="75"/>
      <c r="E44" s="98"/>
      <c r="F44" s="75"/>
      <c r="G44" s="75"/>
      <c r="H44" s="75"/>
    </row>
    <row r="45" spans="1:8" s="47" customFormat="1" ht="12.75">
      <c r="A45" s="96" t="s">
        <v>1055</v>
      </c>
      <c r="B45" s="75"/>
      <c r="C45" s="75"/>
      <c r="D45" s="75"/>
      <c r="E45" s="75"/>
      <c r="F45" s="75"/>
      <c r="G45" s="75"/>
      <c r="H45" s="75"/>
    </row>
    <row r="46" spans="1:8" s="47" customFormat="1" ht="12.75">
      <c r="A46" s="98" t="s">
        <v>1056</v>
      </c>
      <c r="B46" s="98"/>
      <c r="C46" s="98"/>
      <c r="D46" s="98"/>
      <c r="E46" s="75"/>
      <c r="F46" s="75"/>
      <c r="G46" s="75"/>
      <c r="H46" s="75"/>
    </row>
    <row r="47" spans="1:8" s="47" customFormat="1" ht="18.75" customHeight="1">
      <c r="A47" s="145" t="s">
        <v>1057</v>
      </c>
      <c r="B47" s="146"/>
      <c r="C47" s="146"/>
      <c r="D47" s="148"/>
      <c r="E47" s="75"/>
      <c r="F47" s="75"/>
      <c r="G47" s="75"/>
      <c r="H47" s="75"/>
    </row>
    <row r="48" spans="1:8" s="47" customFormat="1" ht="12.75">
      <c r="A48" s="98" t="s">
        <v>1058</v>
      </c>
      <c r="B48" s="98"/>
      <c r="C48" s="98"/>
      <c r="D48" s="98"/>
      <c r="E48" s="98"/>
      <c r="F48" s="75"/>
      <c r="G48" s="75"/>
      <c r="H48" s="75"/>
    </row>
    <row r="49" spans="1:8" s="47" customFormat="1" ht="12.75">
      <c r="A49" s="96" t="s">
        <v>1059</v>
      </c>
      <c r="B49" s="75"/>
      <c r="C49" s="75"/>
      <c r="D49" s="75"/>
      <c r="E49" s="75"/>
      <c r="F49" s="75"/>
      <c r="G49" s="75"/>
      <c r="H49" s="75"/>
    </row>
    <row r="50" spans="1:8" s="47" customFormat="1" ht="12.75">
      <c r="A50" s="98" t="s">
        <v>1060</v>
      </c>
      <c r="B50" s="98"/>
      <c r="C50" s="98"/>
      <c r="D50" s="98"/>
      <c r="E50" s="98"/>
      <c r="F50" s="75"/>
      <c r="G50" s="75"/>
      <c r="H50" s="75"/>
    </row>
    <row r="51" spans="1:8" s="47" customFormat="1" ht="12.75">
      <c r="A51" s="96" t="s">
        <v>1061</v>
      </c>
      <c r="B51" s="75"/>
      <c r="C51" s="75"/>
      <c r="D51" s="75"/>
      <c r="E51" s="75"/>
      <c r="F51" s="75"/>
      <c r="G51" s="75"/>
      <c r="H51" s="75"/>
    </row>
    <row r="52" spans="1:8" s="47" customFormat="1" ht="12.75">
      <c r="A52" s="98" t="s">
        <v>1062</v>
      </c>
      <c r="B52" s="98"/>
      <c r="C52" s="98"/>
      <c r="D52" s="98"/>
      <c r="E52" s="98"/>
      <c r="F52" s="75"/>
      <c r="G52" s="75"/>
      <c r="H52" s="75"/>
    </row>
    <row r="53" spans="1:8" s="47" customFormat="1" ht="12.75">
      <c r="A53" s="96" t="s">
        <v>1063</v>
      </c>
      <c r="B53" s="75"/>
      <c r="C53" s="75"/>
      <c r="D53" s="75"/>
      <c r="E53" s="75"/>
      <c r="F53" s="75"/>
      <c r="G53" s="75"/>
      <c r="H53" s="75"/>
    </row>
    <row r="54" spans="1:8" s="47" customFormat="1" ht="16.5" customHeight="1">
      <c r="A54" s="145" t="s">
        <v>1064</v>
      </c>
      <c r="B54" s="146"/>
      <c r="C54" s="146"/>
      <c r="D54" s="148"/>
      <c r="E54" s="98"/>
      <c r="F54" s="75"/>
      <c r="G54" s="75"/>
      <c r="H54" s="75"/>
    </row>
    <row r="55" spans="1:8" s="47" customFormat="1" ht="18" customHeight="1">
      <c r="A55" s="99" t="s">
        <v>1065</v>
      </c>
      <c r="B55" s="99"/>
      <c r="C55" s="99"/>
      <c r="D55" s="99"/>
      <c r="E55" s="75"/>
      <c r="F55" s="75"/>
      <c r="G55" s="75"/>
      <c r="H55" s="75"/>
    </row>
    <row r="56" spans="1:8" s="47" customFormat="1" ht="18.75" customHeight="1">
      <c r="A56" s="145" t="s">
        <v>1066</v>
      </c>
      <c r="B56" s="149"/>
      <c r="C56" s="149"/>
      <c r="D56" s="148"/>
      <c r="E56" s="75"/>
      <c r="F56" s="75"/>
      <c r="G56" s="75"/>
      <c r="H56" s="75"/>
    </row>
    <row r="57" spans="1:8" s="47" customFormat="1" ht="47.25" customHeight="1">
      <c r="A57" s="331" t="s">
        <v>1067</v>
      </c>
      <c r="B57" s="331"/>
      <c r="C57" s="331"/>
      <c r="D57" s="331"/>
      <c r="E57" s="99"/>
      <c r="F57" s="100"/>
      <c r="G57" s="75"/>
      <c r="H57" s="75"/>
    </row>
    <row r="58" spans="1:8" ht="12.75">
      <c r="A58" s="101" t="s">
        <v>1000</v>
      </c>
      <c r="B58" s="102"/>
      <c r="C58" s="102"/>
      <c r="D58" s="102"/>
      <c r="E58" s="96"/>
      <c r="F58" s="96"/>
      <c r="G58" s="96"/>
      <c r="H58" s="96"/>
    </row>
    <row r="59" spans="1:8" ht="29.25" customHeight="1">
      <c r="A59" s="101"/>
      <c r="B59" s="102"/>
      <c r="C59" s="102"/>
      <c r="D59" s="102"/>
      <c r="E59" s="98"/>
      <c r="F59" s="102"/>
      <c r="G59" s="102"/>
      <c r="H59" s="102"/>
    </row>
    <row r="60" spans="5:8" ht="12.75">
      <c r="E60" s="102"/>
      <c r="F60" s="102"/>
      <c r="G60" s="102"/>
      <c r="H60" s="102"/>
    </row>
    <row r="61" ht="12.75">
      <c r="E61" s="102"/>
    </row>
  </sheetData>
  <sheetProtection password="CF77" sheet="1" objects="1" scenarios="1" selectLockedCells="1"/>
  <mergeCells count="8">
    <mergeCell ref="A57:D57"/>
    <mergeCell ref="A7:B7"/>
    <mergeCell ref="A16:D16"/>
    <mergeCell ref="A41:D41"/>
    <mergeCell ref="A38:D38"/>
    <mergeCell ref="A37:D37"/>
    <mergeCell ref="A36:D36"/>
    <mergeCell ref="A30:C30"/>
  </mergeCells>
  <dataValidations count="3">
    <dataValidation type="list" showInputMessage="1" showErrorMessage="1" sqref="D56 D34 D40 D47 D54">
      <formula1>$F$34:$F$35</formula1>
    </dataValidation>
    <dataValidation type="list" showInputMessage="1" showErrorMessage="1" sqref="D32">
      <formula1>yes_no</formula1>
    </dataValidation>
    <dataValidation type="list" allowBlank="1" showInputMessage="1" showErrorMessage="1" sqref="A6">
      <formula1>Districts</formula1>
    </dataValidation>
  </dataValidations>
  <printOptions horizontalCentered="1"/>
  <pageMargins left="0.75" right="0.75" top="1" bottom="1" header="0.5" footer="0.5"/>
  <pageSetup horizontalDpi="600" verticalDpi="600" orientation="landscape" scale="94" r:id="rId4"/>
  <headerFooter alignWithMargins="0">
    <oddFooter>&amp;L&amp;F&amp;R&amp;A</oddFooter>
  </headerFooter>
  <rowBreaks count="1" manualBreakCount="1">
    <brk id="30" max="5" man="1"/>
  </rowBreaks>
  <ignoredErrors>
    <ignoredError sqref="B6" evalError="1"/>
  </ignoredErrors>
  <drawing r:id="rId3"/>
  <legacyDrawing r:id="rId2"/>
</worksheet>
</file>

<file path=xl/worksheets/sheet9.xml><?xml version="1.0" encoding="utf-8"?>
<worksheet xmlns="http://schemas.openxmlformats.org/spreadsheetml/2006/main" xmlns:r="http://schemas.openxmlformats.org/officeDocument/2006/relationships">
  <sheetPr>
    <tabColor indexed="15"/>
  </sheetPr>
  <dimension ref="A1:J58"/>
  <sheetViews>
    <sheetView showGridLines="0" showZeros="0" zoomScaleSheetLayoutView="125" zoomScalePageLayoutView="0" workbookViewId="0" topLeftCell="A25">
      <selection activeCell="A53" sqref="A53"/>
    </sheetView>
  </sheetViews>
  <sheetFormatPr defaultColWidth="9.140625" defaultRowHeight="15"/>
  <cols>
    <col min="1" max="1" width="13.28125" style="38" customWidth="1"/>
    <col min="2" max="5" width="9.140625" style="38" customWidth="1"/>
    <col min="6" max="6" width="12.00390625" style="38" customWidth="1"/>
    <col min="7" max="16384" width="9.140625" style="38" customWidth="1"/>
  </cols>
  <sheetData>
    <row r="1" spans="1:10" ht="12.75">
      <c r="A1" s="261"/>
      <c r="B1" s="261"/>
      <c r="C1" s="261"/>
      <c r="D1" s="261"/>
      <c r="E1" s="261"/>
      <c r="F1" s="261"/>
      <c r="G1" s="261"/>
      <c r="H1" s="261"/>
      <c r="I1" s="261"/>
      <c r="J1" s="261"/>
    </row>
    <row r="2" spans="1:10" ht="12.75">
      <c r="A2" s="261"/>
      <c r="B2" s="261"/>
      <c r="C2" s="261"/>
      <c r="D2" s="261"/>
      <c r="E2" s="261"/>
      <c r="F2" s="261"/>
      <c r="G2" s="261"/>
      <c r="H2" s="261"/>
      <c r="I2" s="261"/>
      <c r="J2" s="261"/>
    </row>
    <row r="3" spans="1:10" ht="12.75">
      <c r="A3" s="261"/>
      <c r="B3" s="261"/>
      <c r="C3" s="261"/>
      <c r="D3" s="261"/>
      <c r="E3" s="261"/>
      <c r="F3" s="261"/>
      <c r="G3" s="261"/>
      <c r="H3" s="261"/>
      <c r="I3" s="261"/>
      <c r="J3" s="261"/>
    </row>
    <row r="4" spans="1:10" ht="12.75">
      <c r="A4" s="261"/>
      <c r="B4" s="261"/>
      <c r="C4" s="261"/>
      <c r="D4" s="261"/>
      <c r="E4" s="261"/>
      <c r="F4" s="261"/>
      <c r="G4" s="261"/>
      <c r="H4" s="261"/>
      <c r="I4" s="261"/>
      <c r="J4" s="261"/>
    </row>
    <row r="5" spans="1:10" ht="12.75">
      <c r="A5" s="261"/>
      <c r="B5" s="261"/>
      <c r="C5" s="261"/>
      <c r="D5" s="261"/>
      <c r="E5" s="261"/>
      <c r="F5" s="261"/>
      <c r="G5" s="261"/>
      <c r="H5" s="261"/>
      <c r="I5" s="261"/>
      <c r="J5" s="261"/>
    </row>
    <row r="6" spans="1:10" ht="12.75">
      <c r="A6" s="134" t="s">
        <v>1113</v>
      </c>
      <c r="B6" s="336" t="s">
        <v>63</v>
      </c>
      <c r="C6" s="337"/>
      <c r="D6" s="338"/>
      <c r="E6" s="261"/>
      <c r="F6" s="261"/>
      <c r="G6" s="261"/>
      <c r="H6" s="261"/>
      <c r="I6" s="261"/>
      <c r="J6" s="261"/>
    </row>
    <row r="7" spans="1:10" ht="12.75">
      <c r="A7" s="262"/>
      <c r="B7" s="261"/>
      <c r="C7" s="261"/>
      <c r="D7" s="261"/>
      <c r="E7" s="261"/>
      <c r="F7" s="261"/>
      <c r="G7" s="261"/>
      <c r="H7" s="261"/>
      <c r="I7" s="261"/>
      <c r="J7" s="261"/>
    </row>
    <row r="8" spans="1:10" ht="42" customHeight="1">
      <c r="A8" s="261"/>
      <c r="B8" s="339" t="s">
        <v>1142</v>
      </c>
      <c r="C8" s="340"/>
      <c r="D8" s="340"/>
      <c r="E8" s="340"/>
      <c r="F8" s="340"/>
      <c r="G8" s="340"/>
      <c r="H8" s="340"/>
      <c r="I8" s="340"/>
      <c r="J8" s="261"/>
    </row>
    <row r="9" spans="1:10" ht="12.75">
      <c r="A9" s="261"/>
      <c r="B9" s="261"/>
      <c r="C9" s="261"/>
      <c r="D9" s="261"/>
      <c r="E9" s="261"/>
      <c r="F9" s="261"/>
      <c r="G9" s="261"/>
      <c r="H9" s="261"/>
      <c r="I9" s="261"/>
      <c r="J9" s="261"/>
    </row>
    <row r="10" spans="1:10" ht="12.75" customHeight="1">
      <c r="A10" s="263" t="s">
        <v>1024</v>
      </c>
      <c r="B10" s="264" t="s">
        <v>1143</v>
      </c>
      <c r="C10" s="265"/>
      <c r="D10" s="265"/>
      <c r="E10" s="265"/>
      <c r="F10" s="265"/>
      <c r="G10" s="265"/>
      <c r="H10" s="265"/>
      <c r="I10" s="265"/>
      <c r="J10" s="261"/>
    </row>
    <row r="11" spans="1:10" ht="12.75">
      <c r="A11" s="261"/>
      <c r="B11" s="261" t="s">
        <v>1144</v>
      </c>
      <c r="C11" s="261"/>
      <c r="D11" s="261"/>
      <c r="E11" s="261"/>
      <c r="F11" s="261"/>
      <c r="G11" s="261"/>
      <c r="H11" s="261"/>
      <c r="I11" s="261"/>
      <c r="J11" s="261"/>
    </row>
    <row r="12" spans="1:10" ht="12.75">
      <c r="A12" s="261"/>
      <c r="B12" s="261" t="s">
        <v>1145</v>
      </c>
      <c r="C12" s="261"/>
      <c r="D12" s="261"/>
      <c r="E12" s="261"/>
      <c r="F12" s="261"/>
      <c r="G12" s="261"/>
      <c r="H12" s="261"/>
      <c r="I12" s="261"/>
      <c r="J12" s="261"/>
    </row>
    <row r="13" spans="1:10" ht="12.75">
      <c r="A13" s="261"/>
      <c r="B13" s="261"/>
      <c r="C13" s="261"/>
      <c r="D13" s="261"/>
      <c r="E13" s="261"/>
      <c r="F13" s="261"/>
      <c r="G13" s="261"/>
      <c r="H13" s="261"/>
      <c r="I13" s="261"/>
      <c r="J13" s="261"/>
    </row>
    <row r="14" spans="1:10" ht="12.75">
      <c r="A14" s="261"/>
      <c r="B14" s="261" t="s">
        <v>1146</v>
      </c>
      <c r="C14" s="261"/>
      <c r="D14" s="261"/>
      <c r="E14" s="261"/>
      <c r="F14" s="261"/>
      <c r="G14" s="261"/>
      <c r="H14" s="261"/>
      <c r="I14" s="261"/>
      <c r="J14" s="261"/>
    </row>
    <row r="15" spans="1:10" ht="12.75">
      <c r="A15" s="261"/>
      <c r="B15" s="261" t="s">
        <v>1147</v>
      </c>
      <c r="C15" s="261"/>
      <c r="D15" s="261"/>
      <c r="E15" s="261"/>
      <c r="F15" s="261"/>
      <c r="G15" s="261"/>
      <c r="H15" s="261"/>
      <c r="I15" s="261"/>
      <c r="J15" s="261"/>
    </row>
    <row r="16" spans="1:10" ht="12.75">
      <c r="A16" s="261"/>
      <c r="B16" s="261" t="s">
        <v>1148</v>
      </c>
      <c r="C16" s="261"/>
      <c r="D16" s="261"/>
      <c r="E16" s="261"/>
      <c r="F16" s="261"/>
      <c r="G16" s="261"/>
      <c r="H16" s="261"/>
      <c r="I16" s="261"/>
      <c r="J16" s="261"/>
    </row>
    <row r="17" spans="1:10" ht="12.75">
      <c r="A17" s="261"/>
      <c r="B17" s="261" t="s">
        <v>1149</v>
      </c>
      <c r="C17" s="261"/>
      <c r="D17" s="261"/>
      <c r="E17" s="261"/>
      <c r="F17" s="261"/>
      <c r="G17" s="261"/>
      <c r="H17" s="261"/>
      <c r="I17" s="261"/>
      <c r="J17" s="261"/>
    </row>
    <row r="18" spans="1:10" ht="12.75">
      <c r="A18" s="253"/>
      <c r="B18" s="261" t="s">
        <v>1150</v>
      </c>
      <c r="C18" s="261"/>
      <c r="D18" s="261"/>
      <c r="E18" s="261"/>
      <c r="F18" s="261"/>
      <c r="G18" s="261"/>
      <c r="H18" s="261"/>
      <c r="I18" s="261"/>
      <c r="J18" s="261"/>
    </row>
    <row r="19" spans="1:10" ht="12.75">
      <c r="A19" s="253"/>
      <c r="B19" s="261" t="s">
        <v>1151</v>
      </c>
      <c r="C19" s="261"/>
      <c r="D19" s="261"/>
      <c r="E19" s="261"/>
      <c r="F19" s="261"/>
      <c r="G19" s="261"/>
      <c r="H19" s="261"/>
      <c r="I19" s="261"/>
      <c r="J19" s="261"/>
    </row>
    <row r="20" spans="1:10" ht="12.75">
      <c r="A20" s="261"/>
      <c r="B20" s="261" t="s">
        <v>1152</v>
      </c>
      <c r="C20" s="261"/>
      <c r="D20" s="261"/>
      <c r="E20" s="261"/>
      <c r="F20" s="261"/>
      <c r="G20" s="261"/>
      <c r="H20" s="261"/>
      <c r="I20" s="261"/>
      <c r="J20" s="261"/>
    </row>
    <row r="21" spans="1:10" ht="12.75">
      <c r="A21" s="261"/>
      <c r="B21" s="261" t="s">
        <v>1153</v>
      </c>
      <c r="C21" s="261"/>
      <c r="D21" s="261"/>
      <c r="E21" s="261"/>
      <c r="F21" s="261"/>
      <c r="G21" s="261"/>
      <c r="H21" s="261"/>
      <c r="I21" s="261"/>
      <c r="J21" s="261"/>
    </row>
    <row r="22" spans="1:10" ht="12.75">
      <c r="A22" s="261"/>
      <c r="B22" s="261" t="s">
        <v>1154</v>
      </c>
      <c r="C22" s="261"/>
      <c r="D22" s="261"/>
      <c r="E22" s="261"/>
      <c r="F22" s="261"/>
      <c r="G22" s="261"/>
      <c r="H22" s="261"/>
      <c r="I22" s="261"/>
      <c r="J22" s="261"/>
    </row>
    <row r="23" spans="1:10" ht="12.75">
      <c r="A23" s="261"/>
      <c r="B23" s="261" t="s">
        <v>1155</v>
      </c>
      <c r="C23" s="261"/>
      <c r="D23" s="261"/>
      <c r="E23" s="261"/>
      <c r="F23" s="261"/>
      <c r="G23" s="261"/>
      <c r="H23" s="261"/>
      <c r="I23" s="261"/>
      <c r="J23" s="261"/>
    </row>
    <row r="24" spans="1:10" ht="12.75">
      <c r="A24" s="261"/>
      <c r="B24" s="261"/>
      <c r="C24" s="261"/>
      <c r="D24" s="261"/>
      <c r="E24" s="261"/>
      <c r="F24" s="261"/>
      <c r="G24" s="261"/>
      <c r="H24" s="261"/>
      <c r="I24" s="261"/>
      <c r="J24" s="261"/>
    </row>
    <row r="25" spans="1:10" ht="12.75">
      <c r="A25" s="263" t="s">
        <v>1024</v>
      </c>
      <c r="B25" s="261" t="s">
        <v>1156</v>
      </c>
      <c r="C25" s="261"/>
      <c r="D25" s="261"/>
      <c r="E25" s="261"/>
      <c r="F25" s="261"/>
      <c r="G25" s="261"/>
      <c r="H25" s="261"/>
      <c r="I25" s="261"/>
      <c r="J25" s="261"/>
    </row>
    <row r="26" spans="1:10" ht="12.75">
      <c r="A26" s="261"/>
      <c r="B26" s="261" t="s">
        <v>1157</v>
      </c>
      <c r="C26" s="261"/>
      <c r="D26" s="261"/>
      <c r="E26" s="261"/>
      <c r="F26" s="261"/>
      <c r="G26" s="261"/>
      <c r="H26" s="261"/>
      <c r="I26" s="261"/>
      <c r="J26" s="261"/>
    </row>
    <row r="27" spans="1:10" ht="12.75">
      <c r="A27" s="261"/>
      <c r="B27" s="261" t="s">
        <v>1158</v>
      </c>
      <c r="C27" s="261"/>
      <c r="D27" s="261"/>
      <c r="E27" s="261"/>
      <c r="F27" s="261"/>
      <c r="G27" s="261"/>
      <c r="H27" s="261"/>
      <c r="I27" s="261"/>
      <c r="J27" s="261"/>
    </row>
    <row r="28" spans="1:10" ht="12.75">
      <c r="A28" s="261"/>
      <c r="B28" s="261" t="s">
        <v>1159</v>
      </c>
      <c r="C28" s="261"/>
      <c r="D28" s="261"/>
      <c r="E28" s="261"/>
      <c r="F28" s="261"/>
      <c r="G28" s="261"/>
      <c r="H28" s="261"/>
      <c r="I28" s="261"/>
      <c r="J28" s="261"/>
    </row>
    <row r="29" spans="1:10" ht="12.75">
      <c r="A29" s="261"/>
      <c r="B29" s="261"/>
      <c r="C29" s="261"/>
      <c r="D29" s="261"/>
      <c r="E29" s="261"/>
      <c r="F29" s="261"/>
      <c r="G29" s="261"/>
      <c r="H29" s="261"/>
      <c r="I29" s="261"/>
      <c r="J29" s="261"/>
    </row>
    <row r="30" spans="1:10" ht="12.75">
      <c r="A30" s="263" t="s">
        <v>1024</v>
      </c>
      <c r="B30" s="261" t="s">
        <v>1160</v>
      </c>
      <c r="C30" s="261"/>
      <c r="D30" s="261"/>
      <c r="E30" s="261"/>
      <c r="F30" s="261"/>
      <c r="G30" s="261"/>
      <c r="H30" s="261"/>
      <c r="I30" s="261"/>
      <c r="J30" s="261"/>
    </row>
    <row r="31" spans="1:10" ht="12.75">
      <c r="A31" s="261"/>
      <c r="B31" s="261" t="s">
        <v>1161</v>
      </c>
      <c r="C31" s="261"/>
      <c r="D31" s="261"/>
      <c r="E31" s="261"/>
      <c r="F31" s="261"/>
      <c r="G31" s="261"/>
      <c r="H31" s="261"/>
      <c r="I31" s="261"/>
      <c r="J31" s="261"/>
    </row>
    <row r="32" spans="1:10" ht="12.75">
      <c r="A32" s="261"/>
      <c r="B32" s="261"/>
      <c r="C32" s="261"/>
      <c r="D32" s="261"/>
      <c r="E32" s="261"/>
      <c r="F32" s="261"/>
      <c r="G32" s="261"/>
      <c r="H32" s="261"/>
      <c r="I32" s="261"/>
      <c r="J32" s="261"/>
    </row>
    <row r="33" spans="1:10" ht="12.75">
      <c r="A33" s="261"/>
      <c r="B33" s="261" t="s">
        <v>1162</v>
      </c>
      <c r="C33" s="261"/>
      <c r="D33" s="261"/>
      <c r="E33" s="261"/>
      <c r="F33" s="261"/>
      <c r="G33" s="261"/>
      <c r="H33" s="261"/>
      <c r="I33" s="261"/>
      <c r="J33" s="261"/>
    </row>
    <row r="34" spans="1:10" ht="12.75">
      <c r="A34" s="261"/>
      <c r="B34" s="261" t="s">
        <v>1163</v>
      </c>
      <c r="C34" s="261"/>
      <c r="D34" s="261"/>
      <c r="E34" s="261"/>
      <c r="F34" s="261"/>
      <c r="G34" s="261"/>
      <c r="H34" s="261"/>
      <c r="I34" s="261"/>
      <c r="J34" s="261"/>
    </row>
    <row r="35" spans="1:10" ht="12.75">
      <c r="A35" s="261"/>
      <c r="B35" s="261" t="s">
        <v>1164</v>
      </c>
      <c r="C35" s="261"/>
      <c r="D35" s="261"/>
      <c r="E35" s="261"/>
      <c r="F35" s="261"/>
      <c r="G35" s="261"/>
      <c r="H35" s="261"/>
      <c r="I35" s="261"/>
      <c r="J35" s="261"/>
    </row>
    <row r="36" spans="1:10" ht="12.75">
      <c r="A36" s="261"/>
      <c r="B36" s="261" t="s">
        <v>1165</v>
      </c>
      <c r="C36" s="261"/>
      <c r="D36" s="261"/>
      <c r="E36" s="261"/>
      <c r="F36" s="261"/>
      <c r="G36" s="261"/>
      <c r="H36" s="261"/>
      <c r="I36" s="261"/>
      <c r="J36" s="261"/>
    </row>
    <row r="37" spans="1:10" ht="12.75">
      <c r="A37" s="261"/>
      <c r="B37" s="261" t="s">
        <v>1166</v>
      </c>
      <c r="C37" s="261"/>
      <c r="D37" s="261"/>
      <c r="E37" s="261"/>
      <c r="F37" s="261"/>
      <c r="G37" s="261"/>
      <c r="H37" s="261"/>
      <c r="I37" s="261"/>
      <c r="J37" s="261"/>
    </row>
    <row r="38" spans="1:10" ht="12.75">
      <c r="A38" s="261"/>
      <c r="B38" s="261" t="s">
        <v>1167</v>
      </c>
      <c r="C38" s="261"/>
      <c r="D38" s="261"/>
      <c r="E38" s="261"/>
      <c r="F38" s="261"/>
      <c r="G38" s="261"/>
      <c r="H38" s="261"/>
      <c r="I38" s="261"/>
      <c r="J38" s="261"/>
    </row>
    <row r="39" spans="1:10" ht="12.75">
      <c r="A39" s="261"/>
      <c r="B39" s="261" t="s">
        <v>1168</v>
      </c>
      <c r="C39" s="261"/>
      <c r="D39" s="261"/>
      <c r="E39" s="261"/>
      <c r="F39" s="261"/>
      <c r="G39" s="261"/>
      <c r="H39" s="261"/>
      <c r="I39" s="261"/>
      <c r="J39" s="261"/>
    </row>
    <row r="40" spans="1:10" ht="15">
      <c r="A40" s="266"/>
      <c r="B40" s="100"/>
      <c r="C40" s="100"/>
      <c r="D40" s="100"/>
      <c r="E40" s="100"/>
      <c r="F40" s="100"/>
      <c r="G40" s="100"/>
      <c r="H40" s="100"/>
      <c r="I40" s="100"/>
      <c r="J40" s="100"/>
    </row>
    <row r="41" spans="1:10" ht="12.75">
      <c r="A41" s="263" t="s">
        <v>1024</v>
      </c>
      <c r="B41" s="261" t="s">
        <v>1169</v>
      </c>
      <c r="C41" s="261"/>
      <c r="D41" s="261"/>
      <c r="E41" s="261"/>
      <c r="F41" s="261"/>
      <c r="G41" s="261"/>
      <c r="H41" s="261"/>
      <c r="I41" s="261"/>
      <c r="J41" s="261"/>
    </row>
    <row r="42" spans="1:10" ht="15">
      <c r="A42"/>
      <c r="B42" s="261"/>
      <c r="C42" s="261"/>
      <c r="D42" s="261"/>
      <c r="E42" s="261"/>
      <c r="F42" s="261"/>
      <c r="G42" s="261"/>
      <c r="H42" s="261"/>
      <c r="I42" s="261"/>
      <c r="J42" s="261"/>
    </row>
    <row r="43" spans="1:10" ht="12.75">
      <c r="A43" s="260"/>
      <c r="B43" s="260" t="s">
        <v>1170</v>
      </c>
      <c r="C43" s="260"/>
      <c r="D43" s="260"/>
      <c r="E43" s="260"/>
      <c r="F43" s="260"/>
      <c r="G43" s="260"/>
      <c r="H43" s="260"/>
      <c r="I43" s="260"/>
      <c r="J43" s="260"/>
    </row>
    <row r="44" spans="1:10" ht="12.75">
      <c r="A44" s="260" t="s">
        <v>1171</v>
      </c>
      <c r="B44" s="260" t="s">
        <v>1172</v>
      </c>
      <c r="C44" s="260"/>
      <c r="D44" s="260"/>
      <c r="E44" s="260"/>
      <c r="F44" s="260"/>
      <c r="G44" s="260"/>
      <c r="H44" s="260"/>
      <c r="I44" s="260"/>
      <c r="J44" s="260"/>
    </row>
    <row r="45" spans="1:10" ht="12.75">
      <c r="A45" s="267">
        <v>40763</v>
      </c>
      <c r="B45" s="261" t="s">
        <v>1173</v>
      </c>
      <c r="C45" s="261"/>
      <c r="D45" s="261"/>
      <c r="E45" s="261"/>
      <c r="F45" s="261"/>
      <c r="G45" s="261"/>
      <c r="H45" s="261"/>
      <c r="I45" s="261"/>
      <c r="J45" s="261"/>
    </row>
    <row r="46" spans="1:10" ht="12.75">
      <c r="A46" s="268"/>
      <c r="B46" s="261" t="s">
        <v>1174</v>
      </c>
      <c r="C46" s="261"/>
      <c r="D46" s="261"/>
      <c r="E46" s="261"/>
      <c r="F46" s="261"/>
      <c r="G46" s="261"/>
      <c r="H46" s="261"/>
      <c r="I46" s="261"/>
      <c r="J46" s="261"/>
    </row>
    <row r="47" spans="1:10" ht="12.75">
      <c r="A47" s="268"/>
      <c r="B47" s="261" t="s">
        <v>1175</v>
      </c>
      <c r="C47" s="261"/>
      <c r="D47" s="261"/>
      <c r="E47" s="261"/>
      <c r="F47" s="261"/>
      <c r="G47" s="261"/>
      <c r="H47" s="261"/>
      <c r="I47" s="261"/>
      <c r="J47" s="261"/>
    </row>
    <row r="48" spans="1:10" ht="12.75">
      <c r="A48" s="267">
        <v>40763</v>
      </c>
      <c r="B48" s="261" t="s">
        <v>1176</v>
      </c>
      <c r="C48" s="261"/>
      <c r="D48" s="261"/>
      <c r="E48" s="261"/>
      <c r="F48" s="261"/>
      <c r="G48" s="261"/>
      <c r="H48" s="261"/>
      <c r="I48" s="261"/>
      <c r="J48" s="261"/>
    </row>
    <row r="49" spans="1:10" ht="12.75">
      <c r="A49" s="268"/>
      <c r="B49" s="261" t="s">
        <v>1177</v>
      </c>
      <c r="C49" s="261"/>
      <c r="D49" s="261"/>
      <c r="E49" s="261"/>
      <c r="F49" s="261"/>
      <c r="G49" s="261"/>
      <c r="H49" s="261"/>
      <c r="I49" s="261"/>
      <c r="J49" s="261"/>
    </row>
    <row r="50" spans="1:10" ht="12.75">
      <c r="A50" s="267">
        <v>40765</v>
      </c>
      <c r="B50" s="261" t="s">
        <v>1178</v>
      </c>
      <c r="C50" s="261"/>
      <c r="D50" s="261"/>
      <c r="E50" s="261"/>
      <c r="F50" s="261"/>
      <c r="G50" s="261"/>
      <c r="H50" s="261"/>
      <c r="I50" s="261"/>
      <c r="J50" s="261"/>
    </row>
    <row r="51" spans="1:10" ht="12.75">
      <c r="A51" s="267"/>
      <c r="B51" s="261" t="s">
        <v>1179</v>
      </c>
      <c r="C51" s="261"/>
      <c r="D51" s="261"/>
      <c r="E51" s="261"/>
      <c r="F51" s="261"/>
      <c r="G51" s="261"/>
      <c r="H51" s="261"/>
      <c r="I51" s="261"/>
      <c r="J51" s="261"/>
    </row>
    <row r="52" spans="1:10" ht="12.75">
      <c r="A52" s="261"/>
      <c r="B52" s="261"/>
      <c r="C52" s="261"/>
      <c r="D52" s="261"/>
      <c r="E52" s="261"/>
      <c r="F52" s="261"/>
      <c r="G52" s="261"/>
      <c r="H52" s="261"/>
      <c r="I52" s="261"/>
      <c r="J52" s="261"/>
    </row>
    <row r="53" spans="1:10" ht="12.75">
      <c r="A53" s="263" t="s">
        <v>1024</v>
      </c>
      <c r="B53" s="261" t="s">
        <v>1180</v>
      </c>
      <c r="C53" s="261"/>
      <c r="D53" s="261"/>
      <c r="E53" s="261"/>
      <c r="F53" s="261"/>
      <c r="G53" s="261"/>
      <c r="H53" s="261"/>
      <c r="I53" s="261"/>
      <c r="J53" s="261"/>
    </row>
    <row r="54" spans="1:10" ht="12.75">
      <c r="A54" s="261"/>
      <c r="B54" s="261" t="s">
        <v>1181</v>
      </c>
      <c r="C54" s="261"/>
      <c r="D54" s="261"/>
      <c r="E54" s="261"/>
      <c r="F54" s="261"/>
      <c r="G54" s="261"/>
      <c r="H54" s="261"/>
      <c r="I54" s="261"/>
      <c r="J54" s="261"/>
    </row>
    <row r="55" spans="1:10" ht="12.75">
      <c r="A55" s="261"/>
      <c r="B55" s="261" t="s">
        <v>1182</v>
      </c>
      <c r="C55" s="261"/>
      <c r="D55" s="261"/>
      <c r="E55" s="261"/>
      <c r="F55" s="261"/>
      <c r="G55" s="261"/>
      <c r="H55" s="261"/>
      <c r="I55" s="261"/>
      <c r="J55" s="261"/>
    </row>
    <row r="56" spans="1:10" ht="12.75">
      <c r="A56" s="261"/>
      <c r="B56" s="261"/>
      <c r="C56" s="261"/>
      <c r="D56" s="261"/>
      <c r="E56" s="261"/>
      <c r="F56" s="261"/>
      <c r="G56" s="261"/>
      <c r="H56" s="261"/>
      <c r="I56" s="261"/>
      <c r="J56" s="261"/>
    </row>
    <row r="57" spans="1:10" ht="15">
      <c r="A57" s="223"/>
      <c r="B57" s="224"/>
      <c r="C57" s="224"/>
      <c r="D57" s="224"/>
      <c r="E57" s="224"/>
      <c r="F57" s="224"/>
      <c r="G57" s="224"/>
      <c r="H57" s="224"/>
      <c r="I57" s="224"/>
      <c r="J57" s="224"/>
    </row>
    <row r="58" spans="1:10" ht="15">
      <c r="A58" s="223"/>
      <c r="B58" s="225"/>
      <c r="C58" s="224"/>
      <c r="D58" s="224"/>
      <c r="E58" s="224"/>
      <c r="G58" s="224"/>
      <c r="H58" s="224"/>
      <c r="I58" s="224"/>
      <c r="J58" s="224"/>
    </row>
  </sheetData>
  <sheetProtection selectLockedCells="1"/>
  <mergeCells count="2">
    <mergeCell ref="B6:D6"/>
    <mergeCell ref="B8:I8"/>
  </mergeCells>
  <dataValidations count="3">
    <dataValidation type="list" showInputMessage="1" showErrorMessage="1" sqref="A53">
      <formula1>yes_no</formula1>
    </dataValidation>
    <dataValidation type="list" allowBlank="1" showInputMessage="1" showErrorMessage="1" sqref="B6:D6">
      <formula1>Districts</formula1>
    </dataValidation>
    <dataValidation type="list" showInputMessage="1" showErrorMessage="1" sqref="A10 A25 A30 A41">
      <formula1>yes_no</formula1>
    </dataValidation>
  </dataValidations>
  <printOptions horizontalCentered="1"/>
  <pageMargins left="0.75" right="0.75" top="1" bottom="1" header="0.5" footer="0.5"/>
  <pageSetup horizontalDpi="600" verticalDpi="600" orientation="portrait" scale="87" r:id="rId4"/>
  <headerFooter alignWithMargins="0">
    <oddFooter>&amp;L&amp;F&amp;R&amp;A</oddFooter>
  </headerFooter>
  <colBreaks count="1" manualBreakCount="1">
    <brk id="10"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lisa.hamilton</dc:creator>
  <cp:keywords/>
  <dc:description/>
  <cp:lastModifiedBy>JESUS REYES</cp:lastModifiedBy>
  <cp:lastPrinted>2011-04-18T21:31:22Z</cp:lastPrinted>
  <dcterms:created xsi:type="dcterms:W3CDTF">2009-08-07T18:52:09Z</dcterms:created>
  <dcterms:modified xsi:type="dcterms:W3CDTF">2011-05-05T21:59:52Z</dcterms:modified>
  <cp:category/>
  <cp:version/>
  <cp:contentType/>
  <cp:contentStatus/>
</cp:coreProperties>
</file>