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<sst xmlns="http://schemas.openxmlformats.org/spreadsheetml/2006/main" count="44" uniqueCount="37">
  <si>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Item</t>
  </si>
  <si>
    <t>Description</t>
  </si>
  <si>
    <t>Qty</t>
  </si>
  <si>
    <t>Unit Price</t>
  </si>
  <si>
    <t>Total</t>
  </si>
  <si>
    <t>Pan 2 3/4</t>
  </si>
  <si>
    <t>Pan 4 1/2</t>
  </si>
  <si>
    <t>Pan size 18</t>
  </si>
  <si>
    <t>Pan  20 7/8 x 12 3/4 x 2 1/2</t>
  </si>
  <si>
    <t>Pan 20 7/8 x 12 3/4 x 4</t>
  </si>
  <si>
    <t>Pan 20 7/8 x 12 3/4 x6</t>
  </si>
  <si>
    <t>Peeler</t>
  </si>
  <si>
    <t>Round brutt</t>
  </si>
  <si>
    <t>Scale</t>
  </si>
  <si>
    <t>Scoops 2 oz or  1/4 cup</t>
  </si>
  <si>
    <t>Sccops 4 oz or 1/2 cup</t>
  </si>
  <si>
    <t xml:space="preserve">Spoodles size 2 </t>
  </si>
  <si>
    <t>Spoodles size 2 or 1/4 cup</t>
  </si>
  <si>
    <t>Spoodles size 4</t>
  </si>
  <si>
    <t>Spoon perforated</t>
  </si>
  <si>
    <t>Spoon slotted</t>
  </si>
  <si>
    <t>Spoon solid</t>
  </si>
  <si>
    <t>Step on container</t>
  </si>
  <si>
    <t>Tong</t>
  </si>
  <si>
    <t>Tongs</t>
  </si>
  <si>
    <t>Utility Trucks</t>
  </si>
  <si>
    <t>French whip 12 inches</t>
  </si>
  <si>
    <t>French whip 18 inches</t>
  </si>
  <si>
    <t>School compartment trays</t>
  </si>
  <si>
    <t>Dish racks/camdollies</t>
  </si>
  <si>
    <t>Adjustable tray &amp; dish cart</t>
  </si>
  <si>
    <t xml:space="preserve">Full size peg racks and tray rack </t>
  </si>
  <si>
    <t>Dishwashing apron</t>
  </si>
  <si>
    <t>NB</t>
  </si>
  <si>
    <t>TriMark ERF, Inc.</t>
  </si>
  <si>
    <t>McComas Sales</t>
  </si>
  <si>
    <t>Buller Fixture Com.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</si>
</sst>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0" borderId="0" xfId="0" applyFont="1" applyAlignment="1">
      <alignment/>
    </xf>
    <xf numFmtId="4" fontId="2" fillId="34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/>
    </xf>
    <xf numFmtId="4" fontId="2" fillId="36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15" borderId="10" xfId="0" applyNumberFormat="1" applyFont="1" applyFill="1" applyBorder="1" applyAlignment="1">
      <alignment/>
    </xf>
    <xf numFmtId="0" fontId="2" fillId="15" borderId="10" xfId="0" applyFont="1" applyFill="1" applyBorder="1" applyAlignment="1">
      <alignment/>
    </xf>
    <xf numFmtId="0" fontId="2" fillId="0" borderId="15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8">
      <selection activeCell="J30" sqref="J30"/>
    </sheetView>
  </sheetViews>
  <sheetFormatPr defaultColWidth="9.140625" defaultRowHeight="12.75"/>
  <sheetData>
    <row r="1" spans="1:13" ht="13.5" thickBo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ht="13.5" thickBot="1"/>
    <row r="3" spans="1:13" s="6" customFormat="1" ht="13.5" thickBot="1">
      <c r="A3" s="10"/>
      <c r="B3" s="11"/>
      <c r="C3" s="11"/>
      <c r="D3" s="11"/>
      <c r="E3" s="11"/>
      <c r="F3" s="28" t="s">
        <v>34</v>
      </c>
      <c r="G3" s="28"/>
      <c r="H3" s="25" t="s">
        <v>35</v>
      </c>
      <c r="I3" s="27"/>
      <c r="J3" s="25" t="s">
        <v>36</v>
      </c>
      <c r="K3" s="27"/>
      <c r="L3" s="25"/>
      <c r="M3" s="26"/>
    </row>
    <row r="4" spans="1:13" s="5" customFormat="1" ht="12">
      <c r="A4" s="3" t="s">
        <v>0</v>
      </c>
      <c r="B4" s="29" t="s">
        <v>1</v>
      </c>
      <c r="C4" s="30"/>
      <c r="D4" s="31"/>
      <c r="E4" s="3" t="s">
        <v>2</v>
      </c>
      <c r="F4" s="3" t="s">
        <v>3</v>
      </c>
      <c r="G4" s="4" t="s">
        <v>4</v>
      </c>
      <c r="H4" s="3" t="s">
        <v>3</v>
      </c>
      <c r="I4" s="3" t="s">
        <v>4</v>
      </c>
      <c r="J4" s="3" t="s">
        <v>3</v>
      </c>
      <c r="K4" s="3" t="s">
        <v>4</v>
      </c>
      <c r="L4" s="3" t="s">
        <v>3</v>
      </c>
      <c r="M4" s="3" t="s">
        <v>4</v>
      </c>
    </row>
    <row r="5" spans="1:13" ht="12.75">
      <c r="A5" s="8">
        <v>17</v>
      </c>
      <c r="B5" s="32" t="s">
        <v>5</v>
      </c>
      <c r="C5" s="33"/>
      <c r="D5" s="34"/>
      <c r="E5" s="7">
        <v>60</v>
      </c>
      <c r="F5" s="13">
        <v>15.75</v>
      </c>
      <c r="G5" s="2">
        <f>F5*E5</f>
        <v>945</v>
      </c>
      <c r="H5" s="2">
        <f>(21.67+2.5)</f>
        <v>24.17</v>
      </c>
      <c r="I5" s="2">
        <f>(E5*H5)</f>
        <v>1450.2</v>
      </c>
      <c r="J5" s="2">
        <v>15.76</v>
      </c>
      <c r="K5" s="2">
        <f>E5*J5</f>
        <v>945.6</v>
      </c>
      <c r="L5" s="2"/>
      <c r="M5" s="2">
        <f>E5*L5</f>
        <v>0</v>
      </c>
    </row>
    <row r="6" spans="1:13" ht="12.75">
      <c r="A6" s="8">
        <v>18</v>
      </c>
      <c r="B6" s="22" t="s">
        <v>6</v>
      </c>
      <c r="C6" s="23"/>
      <c r="D6" s="24"/>
      <c r="E6" s="7">
        <v>6</v>
      </c>
      <c r="F6" s="16">
        <v>20.24</v>
      </c>
      <c r="G6" s="2">
        <f aca="true" t="shared" si="0" ref="G6:G32">F6*E6</f>
        <v>121.44</v>
      </c>
      <c r="H6" s="2">
        <f>(21.81+1.78)</f>
        <v>23.59</v>
      </c>
      <c r="I6" s="2">
        <f>(E6*H6)</f>
        <v>141.54</v>
      </c>
      <c r="J6" s="14">
        <v>19.96</v>
      </c>
      <c r="K6" s="2">
        <f aca="true" t="shared" si="1" ref="K6:K36">E6*J6</f>
        <v>119.76</v>
      </c>
      <c r="L6" s="2"/>
      <c r="M6" s="2">
        <f aca="true" t="shared" si="2" ref="M6:M36">E6*L6</f>
        <v>0</v>
      </c>
    </row>
    <row r="7" spans="1:13" ht="12.75">
      <c r="A7" s="8">
        <v>19</v>
      </c>
      <c r="B7" s="22" t="s">
        <v>7</v>
      </c>
      <c r="C7" s="23"/>
      <c r="D7" s="24"/>
      <c r="E7" s="7">
        <v>6</v>
      </c>
      <c r="F7" s="16">
        <v>11</v>
      </c>
      <c r="G7" s="2">
        <f t="shared" si="0"/>
        <v>66</v>
      </c>
      <c r="H7" s="2">
        <f>(19.36+2.39)</f>
        <v>21.75</v>
      </c>
      <c r="I7" s="2">
        <f aca="true" t="shared" si="3" ref="I7:I36">(E7*H7)</f>
        <v>130.5</v>
      </c>
      <c r="J7" s="14">
        <v>8.42</v>
      </c>
      <c r="K7" s="2">
        <f t="shared" si="1"/>
        <v>50.519999999999996</v>
      </c>
      <c r="L7" s="2"/>
      <c r="M7" s="2">
        <f t="shared" si="2"/>
        <v>0</v>
      </c>
    </row>
    <row r="8" spans="1:13" ht="12.75">
      <c r="A8" s="8">
        <v>20</v>
      </c>
      <c r="B8" s="22" t="s">
        <v>8</v>
      </c>
      <c r="C8" s="23"/>
      <c r="D8" s="24"/>
      <c r="E8" s="7">
        <v>24</v>
      </c>
      <c r="F8" s="13">
        <v>17.25</v>
      </c>
      <c r="G8" s="2">
        <f t="shared" si="0"/>
        <v>414</v>
      </c>
      <c r="H8" s="2">
        <f>(15.94+3.08)</f>
        <v>19.02</v>
      </c>
      <c r="I8" s="2">
        <f t="shared" si="3"/>
        <v>456.48</v>
      </c>
      <c r="J8" s="2">
        <v>17.27</v>
      </c>
      <c r="K8" s="2">
        <f t="shared" si="1"/>
        <v>414.48</v>
      </c>
      <c r="L8" s="2"/>
      <c r="M8" s="2">
        <f t="shared" si="2"/>
        <v>0</v>
      </c>
    </row>
    <row r="9" spans="1:13" ht="12.75">
      <c r="A9" s="8">
        <v>21</v>
      </c>
      <c r="B9" s="22" t="s">
        <v>9</v>
      </c>
      <c r="C9" s="23"/>
      <c r="D9" s="24"/>
      <c r="E9" s="7">
        <v>24</v>
      </c>
      <c r="F9" s="13">
        <v>22.7</v>
      </c>
      <c r="G9" s="2">
        <f t="shared" si="0"/>
        <v>544.8</v>
      </c>
      <c r="H9" s="2">
        <f>(21.33+3.38)</f>
        <v>24.709999999999997</v>
      </c>
      <c r="I9" s="2">
        <f t="shared" si="3"/>
        <v>593.04</v>
      </c>
      <c r="J9" s="2">
        <v>22.89</v>
      </c>
      <c r="K9" s="2">
        <f t="shared" si="1"/>
        <v>549.36</v>
      </c>
      <c r="L9" s="2"/>
      <c r="M9" s="2">
        <f t="shared" si="2"/>
        <v>0</v>
      </c>
    </row>
    <row r="10" spans="1:13" ht="12.75">
      <c r="A10" s="8">
        <v>22</v>
      </c>
      <c r="B10" s="22" t="s">
        <v>10</v>
      </c>
      <c r="C10" s="23"/>
      <c r="D10" s="24"/>
      <c r="E10" s="7">
        <v>12</v>
      </c>
      <c r="F10" s="13">
        <v>33.34</v>
      </c>
      <c r="G10" s="2">
        <f t="shared" si="0"/>
        <v>400.08000000000004</v>
      </c>
      <c r="H10" s="2">
        <f>(31.83+4.04)</f>
        <v>35.87</v>
      </c>
      <c r="I10" s="2">
        <f t="shared" si="3"/>
        <v>430.43999999999994</v>
      </c>
      <c r="J10" s="2">
        <v>33.69</v>
      </c>
      <c r="K10" s="2">
        <f t="shared" si="1"/>
        <v>404.28</v>
      </c>
      <c r="L10" s="2"/>
      <c r="M10" s="2">
        <f t="shared" si="2"/>
        <v>0</v>
      </c>
    </row>
    <row r="11" spans="1:13" ht="12.75">
      <c r="A11" s="8">
        <v>23</v>
      </c>
      <c r="B11" s="22" t="s">
        <v>11</v>
      </c>
      <c r="C11" s="23"/>
      <c r="D11" s="24"/>
      <c r="E11" s="7">
        <v>36</v>
      </c>
      <c r="F11" s="13">
        <v>1.45</v>
      </c>
      <c r="G11" s="2">
        <f t="shared" si="0"/>
        <v>52.199999999999996</v>
      </c>
      <c r="H11" s="2">
        <f>(3.36+0.17)</f>
        <v>3.53</v>
      </c>
      <c r="I11" s="2">
        <f t="shared" si="3"/>
        <v>127.08</v>
      </c>
      <c r="J11" s="20">
        <v>3.9</v>
      </c>
      <c r="K11" s="2">
        <f t="shared" si="1"/>
        <v>140.4</v>
      </c>
      <c r="L11" s="2"/>
      <c r="M11" s="2">
        <f t="shared" si="2"/>
        <v>0</v>
      </c>
    </row>
    <row r="12" spans="1:13" ht="12.75">
      <c r="A12" s="8">
        <v>24</v>
      </c>
      <c r="B12" s="22" t="s">
        <v>12</v>
      </c>
      <c r="C12" s="23"/>
      <c r="D12" s="24"/>
      <c r="E12" s="7">
        <v>24</v>
      </c>
      <c r="F12" s="9" t="s">
        <v>33</v>
      </c>
      <c r="G12" s="2" t="e">
        <f t="shared" si="0"/>
        <v>#VALUE!</v>
      </c>
      <c r="H12" s="14">
        <f>(38.09+13.21)</f>
        <v>51.300000000000004</v>
      </c>
      <c r="I12" s="2">
        <f t="shared" si="3"/>
        <v>1231.2</v>
      </c>
      <c r="J12" s="20">
        <v>56.3</v>
      </c>
      <c r="K12" s="2">
        <f t="shared" si="1"/>
        <v>1351.1999999999998</v>
      </c>
      <c r="L12" s="2"/>
      <c r="M12" s="2">
        <f t="shared" si="2"/>
        <v>0</v>
      </c>
    </row>
    <row r="13" spans="1:13" ht="12.75">
      <c r="A13" s="8">
        <v>25</v>
      </c>
      <c r="B13" s="22" t="s">
        <v>13</v>
      </c>
      <c r="C13" s="23"/>
      <c r="D13" s="24"/>
      <c r="E13" s="7">
        <v>6</v>
      </c>
      <c r="F13" s="16">
        <v>44.61</v>
      </c>
      <c r="G13" s="2">
        <f t="shared" si="0"/>
        <v>267.65999999999997</v>
      </c>
      <c r="H13" s="2">
        <f>(51.36+3.87)</f>
        <v>55.23</v>
      </c>
      <c r="I13" s="2">
        <f t="shared" si="3"/>
        <v>331.38</v>
      </c>
      <c r="J13" s="14">
        <v>43.69</v>
      </c>
      <c r="K13" s="2">
        <f t="shared" si="1"/>
        <v>262.14</v>
      </c>
      <c r="L13" s="2"/>
      <c r="M13" s="2">
        <f t="shared" si="2"/>
        <v>0</v>
      </c>
    </row>
    <row r="14" spans="1:13" ht="12.75">
      <c r="A14" s="8">
        <v>26</v>
      </c>
      <c r="B14" s="22" t="s">
        <v>14</v>
      </c>
      <c r="C14" s="23"/>
      <c r="D14" s="24"/>
      <c r="E14" s="7">
        <v>12</v>
      </c>
      <c r="F14" s="17">
        <v>6.7</v>
      </c>
      <c r="G14" s="2">
        <f t="shared" si="0"/>
        <v>80.4</v>
      </c>
      <c r="H14" s="2">
        <f>(6.6+0.41)</f>
        <v>7.01</v>
      </c>
      <c r="I14" s="2">
        <f t="shared" si="3"/>
        <v>84.12</v>
      </c>
      <c r="J14" s="14">
        <v>6.49</v>
      </c>
      <c r="K14" s="2">
        <f t="shared" si="1"/>
        <v>77.88</v>
      </c>
      <c r="L14" s="2"/>
      <c r="M14" s="2">
        <f t="shared" si="2"/>
        <v>0</v>
      </c>
    </row>
    <row r="15" spans="1:13" ht="12.75">
      <c r="A15" s="8">
        <v>27</v>
      </c>
      <c r="B15" s="22" t="s">
        <v>15</v>
      </c>
      <c r="C15" s="23"/>
      <c r="D15" s="24"/>
      <c r="E15" s="7">
        <v>12</v>
      </c>
      <c r="F15" s="16">
        <v>6.74</v>
      </c>
      <c r="G15" s="2">
        <f t="shared" si="0"/>
        <v>80.88</v>
      </c>
      <c r="H15" s="2">
        <f>(6.6+0.51)</f>
        <v>7.109999999999999</v>
      </c>
      <c r="I15" s="2">
        <f t="shared" si="3"/>
        <v>85.32</v>
      </c>
      <c r="J15" s="14">
        <v>6.49</v>
      </c>
      <c r="K15" s="2">
        <f t="shared" si="1"/>
        <v>77.88</v>
      </c>
      <c r="L15" s="2"/>
      <c r="M15" s="2">
        <f t="shared" si="2"/>
        <v>0</v>
      </c>
    </row>
    <row r="16" spans="1:13" ht="12.75">
      <c r="A16" s="8">
        <v>28</v>
      </c>
      <c r="B16" s="22" t="s">
        <v>16</v>
      </c>
      <c r="C16" s="23"/>
      <c r="D16" s="24"/>
      <c r="E16" s="7">
        <v>12</v>
      </c>
      <c r="F16" s="13">
        <v>6.34</v>
      </c>
      <c r="G16" s="2">
        <f t="shared" si="0"/>
        <v>76.08</v>
      </c>
      <c r="H16" s="2">
        <f>(6.26+0.39)</f>
        <v>6.6499999999999995</v>
      </c>
      <c r="I16" s="2">
        <f t="shared" si="3"/>
        <v>79.8</v>
      </c>
      <c r="J16" s="2">
        <v>6.79</v>
      </c>
      <c r="K16" s="2">
        <f t="shared" si="1"/>
        <v>81.48</v>
      </c>
      <c r="L16" s="2"/>
      <c r="M16" s="2">
        <f t="shared" si="2"/>
        <v>0</v>
      </c>
    </row>
    <row r="17" spans="1:13" ht="12.75">
      <c r="A17" s="8">
        <v>29</v>
      </c>
      <c r="B17" s="22" t="s">
        <v>17</v>
      </c>
      <c r="C17" s="23"/>
      <c r="D17" s="24"/>
      <c r="E17" s="7">
        <v>12</v>
      </c>
      <c r="F17" s="13">
        <v>6.34</v>
      </c>
      <c r="G17" s="2">
        <f t="shared" si="0"/>
        <v>76.08</v>
      </c>
      <c r="H17" s="2">
        <f>(6.26+0.39)</f>
        <v>6.6499999999999995</v>
      </c>
      <c r="I17" s="2">
        <f t="shared" si="3"/>
        <v>79.8</v>
      </c>
      <c r="J17" s="2">
        <v>6.79</v>
      </c>
      <c r="K17" s="2">
        <f t="shared" si="1"/>
        <v>81.48</v>
      </c>
      <c r="L17" s="2"/>
      <c r="M17" s="2">
        <f t="shared" si="2"/>
        <v>0</v>
      </c>
    </row>
    <row r="18" spans="1:13" ht="12.75">
      <c r="A18" s="8">
        <v>30</v>
      </c>
      <c r="B18" s="22" t="s">
        <v>18</v>
      </c>
      <c r="C18" s="23"/>
      <c r="D18" s="24"/>
      <c r="E18" s="7">
        <v>12</v>
      </c>
      <c r="F18" s="13">
        <v>6.57</v>
      </c>
      <c r="G18" s="2">
        <f t="shared" si="0"/>
        <v>78.84</v>
      </c>
      <c r="H18" s="2">
        <f>(6.45+0.46)</f>
        <v>6.91</v>
      </c>
      <c r="I18" s="2">
        <f t="shared" si="3"/>
        <v>82.92</v>
      </c>
      <c r="J18" s="2">
        <v>6.79</v>
      </c>
      <c r="K18" s="2">
        <f t="shared" si="1"/>
        <v>81.48</v>
      </c>
      <c r="L18" s="2"/>
      <c r="M18" s="2">
        <f t="shared" si="2"/>
        <v>0</v>
      </c>
    </row>
    <row r="19" spans="1:13" ht="12.75">
      <c r="A19" s="8">
        <v>31</v>
      </c>
      <c r="B19" s="22" t="s">
        <v>19</v>
      </c>
      <c r="C19" s="23"/>
      <c r="D19" s="24"/>
      <c r="E19" s="7">
        <v>24</v>
      </c>
      <c r="F19" s="13">
        <v>6.21</v>
      </c>
      <c r="G19" s="2">
        <f t="shared" si="0"/>
        <v>149.04</v>
      </c>
      <c r="H19" s="2">
        <f>(6.12+0.39)</f>
        <v>6.51</v>
      </c>
      <c r="I19" s="2">
        <f t="shared" si="3"/>
        <v>156.24</v>
      </c>
      <c r="J19" s="2">
        <v>6.4</v>
      </c>
      <c r="K19" s="2">
        <f t="shared" si="1"/>
        <v>153.60000000000002</v>
      </c>
      <c r="L19" s="2"/>
      <c r="M19" s="2">
        <f t="shared" si="2"/>
        <v>0</v>
      </c>
    </row>
    <row r="20" spans="1:13" ht="10.5" customHeight="1">
      <c r="A20" s="8">
        <v>32</v>
      </c>
      <c r="B20" s="41" t="s">
        <v>20</v>
      </c>
      <c r="C20" s="42"/>
      <c r="D20" s="42"/>
      <c r="E20" s="7">
        <v>24</v>
      </c>
      <c r="F20" s="13">
        <v>6.21</v>
      </c>
      <c r="G20" s="2">
        <f t="shared" si="0"/>
        <v>149.04</v>
      </c>
      <c r="H20" s="2">
        <f>(6.12+0.39)</f>
        <v>6.51</v>
      </c>
      <c r="I20" s="2">
        <f t="shared" si="3"/>
        <v>156.24</v>
      </c>
      <c r="J20" s="2">
        <v>6.4</v>
      </c>
      <c r="K20" s="2">
        <f t="shared" si="1"/>
        <v>153.60000000000002</v>
      </c>
      <c r="L20" s="2"/>
      <c r="M20" s="2">
        <f t="shared" si="2"/>
        <v>0</v>
      </c>
    </row>
    <row r="21" spans="1:13" s="12" customFormat="1" ht="11.25">
      <c r="A21" s="1">
        <v>33</v>
      </c>
      <c r="B21" s="35" t="s">
        <v>21</v>
      </c>
      <c r="C21" s="36"/>
      <c r="D21" s="37"/>
      <c r="E21" s="7">
        <v>24</v>
      </c>
      <c r="F21" s="15">
        <v>6.12</v>
      </c>
      <c r="G21" s="2">
        <f t="shared" si="0"/>
        <v>146.88</v>
      </c>
      <c r="H21" s="1">
        <f>(6.02+0.4)</f>
        <v>6.42</v>
      </c>
      <c r="I21" s="2">
        <f t="shared" si="3"/>
        <v>154.07999999999998</v>
      </c>
      <c r="J21" s="1">
        <v>6.3</v>
      </c>
      <c r="K21" s="2">
        <f t="shared" si="1"/>
        <v>151.2</v>
      </c>
      <c r="L21" s="1"/>
      <c r="M21" s="2">
        <f t="shared" si="2"/>
        <v>0</v>
      </c>
    </row>
    <row r="22" spans="1:13" s="12" customFormat="1" ht="11.25">
      <c r="A22" s="1">
        <v>34</v>
      </c>
      <c r="B22" s="35" t="s">
        <v>22</v>
      </c>
      <c r="C22" s="36"/>
      <c r="D22" s="37"/>
      <c r="E22" s="7">
        <v>10</v>
      </c>
      <c r="F22" s="1" t="s">
        <v>33</v>
      </c>
      <c r="G22" s="2" t="e">
        <f t="shared" si="0"/>
        <v>#VALUE!</v>
      </c>
      <c r="H22" s="15">
        <f>(63.4+7.98)</f>
        <v>71.38</v>
      </c>
      <c r="I22" s="20">
        <f t="shared" si="3"/>
        <v>713.8</v>
      </c>
      <c r="J22" s="1">
        <v>71.95</v>
      </c>
      <c r="K22" s="2">
        <f t="shared" si="1"/>
        <v>719.5</v>
      </c>
      <c r="L22" s="1"/>
      <c r="M22" s="2">
        <f t="shared" si="2"/>
        <v>0</v>
      </c>
    </row>
    <row r="23" spans="1:13" s="12" customFormat="1" ht="11.25">
      <c r="A23" s="1">
        <v>35</v>
      </c>
      <c r="B23" s="35" t="s">
        <v>23</v>
      </c>
      <c r="C23" s="36"/>
      <c r="D23" s="37"/>
      <c r="E23" s="7">
        <v>6</v>
      </c>
      <c r="F23" s="15">
        <v>8.09</v>
      </c>
      <c r="G23" s="2">
        <f t="shared" si="0"/>
        <v>48.54</v>
      </c>
      <c r="H23" s="1">
        <f>(8.19+0.1)</f>
        <v>8.29</v>
      </c>
      <c r="I23" s="2">
        <f t="shared" si="3"/>
        <v>49.739999999999995</v>
      </c>
      <c r="J23" s="1">
        <v>8.29</v>
      </c>
      <c r="K23" s="2">
        <f t="shared" si="1"/>
        <v>49.739999999999995</v>
      </c>
      <c r="L23" s="1"/>
      <c r="M23" s="2">
        <f t="shared" si="2"/>
        <v>0</v>
      </c>
    </row>
    <row r="24" spans="1:13" s="12" customFormat="1" ht="11.25">
      <c r="A24" s="1">
        <v>36</v>
      </c>
      <c r="B24" s="35" t="s">
        <v>24</v>
      </c>
      <c r="C24" s="36"/>
      <c r="D24" s="37"/>
      <c r="E24" s="7">
        <v>12</v>
      </c>
      <c r="F24" s="15">
        <v>37.53</v>
      </c>
      <c r="G24" s="2">
        <f t="shared" si="0"/>
        <v>450.36</v>
      </c>
      <c r="H24" s="1">
        <f>(37.17+2.02)</f>
        <v>39.190000000000005</v>
      </c>
      <c r="I24" s="2">
        <f t="shared" si="3"/>
        <v>470.2800000000001</v>
      </c>
      <c r="J24" s="1">
        <v>38.94</v>
      </c>
      <c r="K24" s="2">
        <f t="shared" si="1"/>
        <v>467.28</v>
      </c>
      <c r="L24" s="1"/>
      <c r="M24" s="2">
        <f t="shared" si="2"/>
        <v>0</v>
      </c>
    </row>
    <row r="25" spans="1:13" s="12" customFormat="1" ht="11.25">
      <c r="A25" s="1">
        <v>37</v>
      </c>
      <c r="B25" s="35" t="s">
        <v>25</v>
      </c>
      <c r="C25" s="36"/>
      <c r="D25" s="37"/>
      <c r="E25" s="7">
        <v>6</v>
      </c>
      <c r="F25" s="15">
        <v>338.1</v>
      </c>
      <c r="G25" s="2">
        <f t="shared" si="0"/>
        <v>2028.6000000000001</v>
      </c>
      <c r="H25" s="1">
        <f>(317.79+46.46)</f>
        <v>364.25</v>
      </c>
      <c r="I25" s="2">
        <f t="shared" si="3"/>
        <v>2185.5</v>
      </c>
      <c r="J25" s="1">
        <v>393</v>
      </c>
      <c r="K25" s="2">
        <f t="shared" si="1"/>
        <v>2358</v>
      </c>
      <c r="L25" s="1"/>
      <c r="M25" s="2">
        <f t="shared" si="2"/>
        <v>0</v>
      </c>
    </row>
    <row r="26" spans="1:13" s="12" customFormat="1" ht="11.25">
      <c r="A26" s="1">
        <v>38</v>
      </c>
      <c r="B26" s="35" t="s">
        <v>26</v>
      </c>
      <c r="C26" s="36"/>
      <c r="D26" s="37"/>
      <c r="E26" s="7">
        <v>6</v>
      </c>
      <c r="F26" s="15">
        <v>6.27</v>
      </c>
      <c r="G26" s="2">
        <f t="shared" si="0"/>
        <v>37.62</v>
      </c>
      <c r="H26" s="1">
        <f>(6.16+0.42)</f>
        <v>6.58</v>
      </c>
      <c r="I26" s="2">
        <f t="shared" si="3"/>
        <v>39.480000000000004</v>
      </c>
      <c r="J26" s="1">
        <v>6.44</v>
      </c>
      <c r="K26" s="2">
        <f t="shared" si="1"/>
        <v>38.64</v>
      </c>
      <c r="L26" s="1"/>
      <c r="M26" s="2">
        <f t="shared" si="2"/>
        <v>0</v>
      </c>
    </row>
    <row r="27" spans="1:13" s="12" customFormat="1" ht="11.25">
      <c r="A27" s="1">
        <v>39</v>
      </c>
      <c r="B27" s="35" t="s">
        <v>27</v>
      </c>
      <c r="C27" s="36"/>
      <c r="D27" s="37"/>
      <c r="E27" s="7">
        <v>6</v>
      </c>
      <c r="F27" s="15">
        <v>8.35</v>
      </c>
      <c r="G27" s="2">
        <f t="shared" si="0"/>
        <v>50.099999999999994</v>
      </c>
      <c r="H27" s="1">
        <f>(8.14+0.68)</f>
        <v>8.82</v>
      </c>
      <c r="I27" s="2">
        <f t="shared" si="3"/>
        <v>52.92</v>
      </c>
      <c r="J27" s="1">
        <v>8.54</v>
      </c>
      <c r="K27" s="2">
        <f t="shared" si="1"/>
        <v>51.239999999999995</v>
      </c>
      <c r="L27" s="1"/>
      <c r="M27" s="2">
        <f t="shared" si="2"/>
        <v>0</v>
      </c>
    </row>
    <row r="28" spans="1:13" s="12" customFormat="1" ht="11.25">
      <c r="A28" s="1">
        <v>40</v>
      </c>
      <c r="B28" s="35" t="s">
        <v>28</v>
      </c>
      <c r="C28" s="36"/>
      <c r="D28" s="37"/>
      <c r="E28" s="7">
        <v>800</v>
      </c>
      <c r="F28" s="18">
        <v>6.5</v>
      </c>
      <c r="G28" s="2">
        <f t="shared" si="0"/>
        <v>5200</v>
      </c>
      <c r="H28" s="1">
        <v>2.89</v>
      </c>
      <c r="I28" s="2">
        <f t="shared" si="3"/>
        <v>2312</v>
      </c>
      <c r="J28" s="15">
        <v>6.39</v>
      </c>
      <c r="K28" s="2">
        <f t="shared" si="1"/>
        <v>5112</v>
      </c>
      <c r="L28" s="1"/>
      <c r="M28" s="2">
        <f t="shared" si="2"/>
        <v>0</v>
      </c>
    </row>
    <row r="29" spans="1:13" s="12" customFormat="1" ht="11.25">
      <c r="A29" s="1">
        <v>41</v>
      </c>
      <c r="B29" s="35" t="s">
        <v>29</v>
      </c>
      <c r="C29" s="36"/>
      <c r="D29" s="37"/>
      <c r="E29" s="7">
        <v>2</v>
      </c>
      <c r="F29" s="15">
        <v>224.7</v>
      </c>
      <c r="G29" s="2">
        <f t="shared" si="0"/>
        <v>449.4</v>
      </c>
      <c r="H29" s="1">
        <f>(202.23+32.57)</f>
        <v>234.79999999999998</v>
      </c>
      <c r="I29" s="2">
        <f t="shared" si="3"/>
        <v>469.59999999999997</v>
      </c>
      <c r="J29" s="1">
        <v>249.9</v>
      </c>
      <c r="K29" s="2">
        <f t="shared" si="1"/>
        <v>499.8</v>
      </c>
      <c r="L29" s="1"/>
      <c r="M29" s="2">
        <f t="shared" si="2"/>
        <v>0</v>
      </c>
    </row>
    <row r="30" spans="1:13" s="12" customFormat="1" ht="11.25">
      <c r="A30" s="1">
        <v>42</v>
      </c>
      <c r="B30" s="35" t="s">
        <v>30</v>
      </c>
      <c r="C30" s="36"/>
      <c r="D30" s="37"/>
      <c r="E30" s="7">
        <v>4</v>
      </c>
      <c r="F30" s="21">
        <v>633.24</v>
      </c>
      <c r="G30" s="2">
        <f t="shared" si="0"/>
        <v>2532.96</v>
      </c>
      <c r="H30" s="15">
        <v>604.28</v>
      </c>
      <c r="I30" s="2">
        <f t="shared" si="3"/>
        <v>2417.12</v>
      </c>
      <c r="J30" s="19">
        <v>713.2</v>
      </c>
      <c r="K30" s="2">
        <f t="shared" si="1"/>
        <v>2852.8</v>
      </c>
      <c r="L30" s="1"/>
      <c r="M30" s="2">
        <f t="shared" si="2"/>
        <v>0</v>
      </c>
    </row>
    <row r="31" spans="1:13" s="12" customFormat="1" ht="11.25">
      <c r="A31" s="1">
        <v>43</v>
      </c>
      <c r="B31" s="35" t="s">
        <v>31</v>
      </c>
      <c r="C31" s="36"/>
      <c r="D31" s="37"/>
      <c r="E31" s="7">
        <v>30</v>
      </c>
      <c r="F31" s="1">
        <v>19.29</v>
      </c>
      <c r="G31" s="2">
        <f t="shared" si="0"/>
        <v>578.6999999999999</v>
      </c>
      <c r="H31" s="19">
        <v>15.89</v>
      </c>
      <c r="I31" s="2">
        <f t="shared" si="3"/>
        <v>476.70000000000005</v>
      </c>
      <c r="J31" s="15">
        <v>14.42</v>
      </c>
      <c r="K31" s="2">
        <f t="shared" si="1"/>
        <v>432.6</v>
      </c>
      <c r="L31" s="1"/>
      <c r="M31" s="2">
        <f t="shared" si="2"/>
        <v>0</v>
      </c>
    </row>
    <row r="32" spans="1:13" s="12" customFormat="1" ht="11.25">
      <c r="A32" s="1">
        <v>44</v>
      </c>
      <c r="B32" s="35" t="s">
        <v>32</v>
      </c>
      <c r="C32" s="36"/>
      <c r="D32" s="37"/>
      <c r="E32" s="7">
        <v>4</v>
      </c>
      <c r="F32" s="19">
        <v>3.62</v>
      </c>
      <c r="G32" s="2">
        <f t="shared" si="0"/>
        <v>14.48</v>
      </c>
      <c r="H32" s="1">
        <f>(6.13+1.3)</f>
        <v>7.43</v>
      </c>
      <c r="I32" s="2">
        <f t="shared" si="3"/>
        <v>29.72</v>
      </c>
      <c r="J32" s="15">
        <v>3.1</v>
      </c>
      <c r="K32" s="2">
        <f t="shared" si="1"/>
        <v>12.4</v>
      </c>
      <c r="L32" s="1"/>
      <c r="M32" s="2">
        <f t="shared" si="2"/>
        <v>0</v>
      </c>
    </row>
    <row r="33" spans="1:13" s="12" customFormat="1" ht="11.25">
      <c r="A33" s="1"/>
      <c r="B33" s="35"/>
      <c r="C33" s="36"/>
      <c r="D33" s="37"/>
      <c r="E33" s="7"/>
      <c r="F33" s="1"/>
      <c r="G33" s="2">
        <v>0</v>
      </c>
      <c r="H33" s="1"/>
      <c r="I33" s="2">
        <f t="shared" si="3"/>
        <v>0</v>
      </c>
      <c r="J33" s="1"/>
      <c r="K33" s="2">
        <f t="shared" si="1"/>
        <v>0</v>
      </c>
      <c r="L33" s="1"/>
      <c r="M33" s="2">
        <f t="shared" si="2"/>
        <v>0</v>
      </c>
    </row>
    <row r="34" spans="1:13" s="12" customFormat="1" ht="11.25">
      <c r="A34" s="1"/>
      <c r="B34" s="35"/>
      <c r="C34" s="36"/>
      <c r="D34" s="37"/>
      <c r="E34" s="7"/>
      <c r="F34" s="1"/>
      <c r="G34" s="2">
        <v>0</v>
      </c>
      <c r="H34" s="1"/>
      <c r="I34" s="2">
        <f t="shared" si="3"/>
        <v>0</v>
      </c>
      <c r="J34" s="1"/>
      <c r="K34" s="2">
        <f t="shared" si="1"/>
        <v>0</v>
      </c>
      <c r="L34" s="1"/>
      <c r="M34" s="2">
        <f t="shared" si="2"/>
        <v>0</v>
      </c>
    </row>
    <row r="35" spans="1:13" s="12" customFormat="1" ht="11.25">
      <c r="A35" s="1"/>
      <c r="B35" s="35"/>
      <c r="C35" s="36"/>
      <c r="D35" s="37"/>
      <c r="E35" s="7"/>
      <c r="F35" s="1"/>
      <c r="G35" s="2">
        <v>0</v>
      </c>
      <c r="H35" s="1"/>
      <c r="I35" s="2">
        <f t="shared" si="3"/>
        <v>0</v>
      </c>
      <c r="J35" s="1"/>
      <c r="K35" s="2">
        <f t="shared" si="1"/>
        <v>0</v>
      </c>
      <c r="L35" s="1"/>
      <c r="M35" s="2">
        <f t="shared" si="2"/>
        <v>0</v>
      </c>
    </row>
    <row r="36" spans="1:13" s="12" customFormat="1" ht="11.25">
      <c r="A36" s="1"/>
      <c r="B36" s="35"/>
      <c r="C36" s="36"/>
      <c r="D36" s="37"/>
      <c r="E36" s="7"/>
      <c r="F36" s="1"/>
      <c r="G36" s="2">
        <v>0</v>
      </c>
      <c r="H36" s="1"/>
      <c r="I36" s="2">
        <f t="shared" si="3"/>
        <v>0</v>
      </c>
      <c r="J36" s="1"/>
      <c r="K36" s="2">
        <f t="shared" si="1"/>
        <v>0</v>
      </c>
      <c r="L36" s="1"/>
      <c r="M36" s="2">
        <f t="shared" si="2"/>
        <v>0</v>
      </c>
    </row>
    <row r="37" s="12" customFormat="1" ht="11.25"/>
    <row r="38" s="12" customFormat="1" ht="11.25"/>
    <row r="39" s="12" customFormat="1" ht="11.25"/>
  </sheetData>
  <sheetProtection/>
  <mergeCells count="38">
    <mergeCell ref="B28:D28"/>
    <mergeCell ref="B36:D36"/>
    <mergeCell ref="B32:D32"/>
    <mergeCell ref="B33:D33"/>
    <mergeCell ref="B34:D34"/>
    <mergeCell ref="B35:D35"/>
    <mergeCell ref="B29:D29"/>
    <mergeCell ref="B30:D30"/>
    <mergeCell ref="B31:D31"/>
    <mergeCell ref="B24:D24"/>
    <mergeCell ref="B25:D25"/>
    <mergeCell ref="B26:D26"/>
    <mergeCell ref="B27:D27"/>
    <mergeCell ref="A1:M1"/>
    <mergeCell ref="B21:D21"/>
    <mergeCell ref="B22:D22"/>
    <mergeCell ref="B23:D23"/>
    <mergeCell ref="B19:D19"/>
    <mergeCell ref="B20:D20"/>
    <mergeCell ref="L3:M3"/>
    <mergeCell ref="H3:I3"/>
    <mergeCell ref="J3:K3"/>
    <mergeCell ref="B11:D11"/>
    <mergeCell ref="F3:G3"/>
    <mergeCell ref="B8:D8"/>
    <mergeCell ref="B9:D9"/>
    <mergeCell ref="B10:D10"/>
    <mergeCell ref="B4:D4"/>
    <mergeCell ref="B5:D5"/>
    <mergeCell ref="B6:D6"/>
    <mergeCell ref="B7:D7"/>
    <mergeCell ref="B16:D16"/>
    <mergeCell ref="B17:D17"/>
    <mergeCell ref="B18:D18"/>
    <mergeCell ref="B12:D12"/>
    <mergeCell ref="B13:D13"/>
    <mergeCell ref="B14:D14"/>
    <mergeCell ref="B15:D1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2011-05-11T16:30:51Z</cp:lastPrinted>
  <dcterms:created xsi:type="dcterms:W3CDTF">2007-05-23T22:24:12Z</dcterms:created>
  <dcterms:modified xsi:type="dcterms:W3CDTF">2011-05-16T20:18:01Z</dcterms:modified>
  <cp:category/>
  <cp:version/>
  <cp:contentType/>
  <cp:contentStatus/>
</cp:coreProperties>
</file>