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420" windowHeight="9720" activeTab="1"/>
  </bookViews>
  <sheets>
    <sheet name="019 CSH-FY 12-13 FUND 31700" sheetId="1" r:id="rId1"/>
    <sheet name="Reconciliation to Audit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gfund</author>
  </authors>
  <commentList>
    <comment ref="C4" authorId="0">
      <text>
        <r>
          <rPr>
            <b/>
            <sz val="9"/>
            <rFont val="Tahoma"/>
            <family val="2"/>
          </rPr>
          <t>Fill in previous year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Fill in period ending date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<sst xmlns="http://schemas.openxmlformats.org/spreadsheetml/2006/main" count="79" uniqueCount="66">
  <si>
    <t>School District:  GADSDEN</t>
  </si>
  <si>
    <t xml:space="preserve">Charter Name: </t>
  </si>
  <si>
    <t>Previous Year</t>
  </si>
  <si>
    <t>6/30/2012</t>
  </si>
  <si>
    <t>Report ending date</t>
  </si>
  <si>
    <t>6/30/2013</t>
  </si>
  <si>
    <t xml:space="preserve"> </t>
  </si>
  <si>
    <t>Line 1</t>
  </si>
  <si>
    <t>+OR-</t>
  </si>
  <si>
    <t>Line 2</t>
  </si>
  <si>
    <t xml:space="preserve">Outstanding Loans   </t>
  </si>
  <si>
    <t>Line 3</t>
  </si>
  <si>
    <t>Charge Backs</t>
  </si>
  <si>
    <t>-</t>
  </si>
  <si>
    <t>Line 4</t>
  </si>
  <si>
    <t>=</t>
  </si>
  <si>
    <t xml:space="preserve">Current Year Rev. to Date   (Per Receipts Report-excluding </t>
  </si>
  <si>
    <t>Line 5</t>
  </si>
  <si>
    <t xml:space="preserve">          Refunds &amp; including any Deposits in Transit)</t>
  </si>
  <si>
    <t>+</t>
  </si>
  <si>
    <t>Line 6</t>
  </si>
  <si>
    <t xml:space="preserve">Prior Year Warrants Voided </t>
  </si>
  <si>
    <t>Line 7</t>
  </si>
  <si>
    <t>Line 8</t>
  </si>
  <si>
    <t>Current Year Expenditures to Date</t>
  </si>
  <si>
    <t xml:space="preserve">        Enter as a Minus  (Per Expenditure Report)</t>
  </si>
  <si>
    <t>Line 9</t>
  </si>
  <si>
    <t>Permanent Cash Transfers</t>
  </si>
  <si>
    <t>** Provide Full Explanation on Last Page</t>
  </si>
  <si>
    <t>Line 10</t>
  </si>
  <si>
    <t>Prior Year Outstanding Loans</t>
  </si>
  <si>
    <t xml:space="preserve"> (Reverse line 2)</t>
  </si>
  <si>
    <t>Line 11</t>
  </si>
  <si>
    <t>Prior Year Charge Backs</t>
  </si>
  <si>
    <t xml:space="preserve"> (Reverse line 3)</t>
  </si>
  <si>
    <t>Line 12</t>
  </si>
  <si>
    <t>Line 13</t>
  </si>
  <si>
    <t>Line 14</t>
  </si>
  <si>
    <t>Charge Backs   (Overdrafts)</t>
  </si>
  <si>
    <t>Line 15</t>
  </si>
  <si>
    <t>Line 16</t>
  </si>
  <si>
    <t>Line 17</t>
  </si>
  <si>
    <t>Reconciled Cash Total (See Below):</t>
  </si>
  <si>
    <t>GADSDEN ISD</t>
  </si>
  <si>
    <t>FY 2013-14</t>
  </si>
  <si>
    <t>6-30-13 CASH BALANCE PER AUDIT REPORT</t>
  </si>
  <si>
    <t>UNRESTRICTED</t>
  </si>
  <si>
    <t>RESTRICTED</t>
  </si>
  <si>
    <t>TOTAL</t>
  </si>
  <si>
    <t>ADJUSTMENT FOR RECEIVABLES AND LIABILITIES:</t>
  </si>
  <si>
    <t xml:space="preserve">   LESS AMOUNT ACCRUED FOR AUDIT REPORT</t>
  </si>
  <si>
    <t>PAYROLL LIABILITIES</t>
  </si>
  <si>
    <t>DEPOSITS HELD FOR OTHERS</t>
  </si>
  <si>
    <t>ACCOUNTS PAYABLE:</t>
  </si>
  <si>
    <t xml:space="preserve">  6-30-13 ACCOUNTS PAYABLE PER AUDIT REPORT</t>
  </si>
  <si>
    <t>ADJUSTMENT FOR ROUNDING ON AUDIT REPORT</t>
  </si>
  <si>
    <t>CASH AVAILABLE FOR BUDGETING PER FINAL ADJUSTED CASH REPORT</t>
  </si>
  <si>
    <t xml:space="preserve">  FINAL ADJUSTED CASH REPORT</t>
  </si>
  <si>
    <t>BUDGET AMOUNT BEFORE BAR</t>
  </si>
  <si>
    <t>BAR AMOUNT</t>
  </si>
  <si>
    <t>CAPITAL IMPROV.</t>
  </si>
  <si>
    <t>SB9</t>
  </si>
  <si>
    <t>31700</t>
  </si>
  <si>
    <t>RECONCILIATION OF FUND 31700 CASH BALANCE TO 6-30-13 AUDIT REPORT</t>
  </si>
  <si>
    <t>RECEIVABLES:</t>
  </si>
  <si>
    <t>TOTAL FUND 31700 CASH AVAILABLE FOR BUDGETING PER 6-30-13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</si>
</sst>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b/>
      <sz val="9"/>
      <name val="Tahoma"/>
      <family val="2"/>
    </font>
    <font>
      <sz val="9"/>
      <name val="Tahoma"/>
      <family val="2"/>
    </font>
    <font>
      <b/>
      <sz val="10.5"/>
      <color indexed="48"/>
      <name val="Lucida Br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Lucida Bright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9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39" fontId="3" fillId="0" borderId="0" xfId="55" applyFont="1" applyProtection="1">
      <alignment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39" fontId="3" fillId="0" borderId="0" xfId="55" applyFont="1" applyProtection="1">
      <alignment/>
      <protection/>
    </xf>
    <xf numFmtId="0" fontId="3" fillId="0" borderId="0" xfId="55" applyNumberFormat="1" applyFont="1" applyProtection="1">
      <alignment/>
      <protection locked="0"/>
    </xf>
    <xf numFmtId="39" fontId="3" fillId="0" borderId="0" xfId="55" applyFont="1" applyAlignment="1" applyProtection="1">
      <alignment horizontal="left"/>
      <protection locked="0"/>
    </xf>
    <xf numFmtId="0" fontId="3" fillId="0" borderId="0" xfId="55" applyNumberFormat="1" applyFont="1" applyProtection="1">
      <alignment/>
      <protection/>
    </xf>
    <xf numFmtId="0" fontId="3" fillId="0" borderId="10" xfId="55" applyNumberFormat="1" applyFont="1" applyBorder="1" applyProtection="1">
      <alignment/>
      <protection/>
    </xf>
    <xf numFmtId="49" fontId="3" fillId="33" borderId="11" xfId="55" applyNumberFormat="1" applyFont="1" applyFill="1" applyBorder="1" applyProtection="1" quotePrefix="1">
      <alignment/>
      <protection locked="0"/>
    </xf>
    <xf numFmtId="39" fontId="3" fillId="0" borderId="0" xfId="55" applyFont="1" applyAlignment="1" applyProtection="1">
      <alignment vertical="center"/>
      <protection/>
    </xf>
    <xf numFmtId="14" fontId="3" fillId="0" borderId="12" xfId="55" applyNumberFormat="1" applyFont="1" applyBorder="1" applyAlignment="1" applyProtection="1">
      <alignment vertical="center"/>
      <protection/>
    </xf>
    <xf numFmtId="49" fontId="3" fillId="33" borderId="0" xfId="55" applyNumberFormat="1" applyFont="1" applyFill="1" applyBorder="1" applyAlignment="1" applyProtection="1">
      <alignment vertical="center"/>
      <protection locked="0"/>
    </xf>
    <xf numFmtId="39" fontId="3" fillId="0" borderId="0" xfId="55" applyFont="1" applyBorder="1" applyAlignment="1" applyProtection="1">
      <alignment horizontal="center" vertical="center"/>
      <protection/>
    </xf>
    <xf numFmtId="39" fontId="3" fillId="0" borderId="0" xfId="55" applyFont="1" applyAlignment="1" applyProtection="1">
      <alignment vertical="top"/>
      <protection/>
    </xf>
    <xf numFmtId="0" fontId="3" fillId="0" borderId="13" xfId="55" applyNumberFormat="1" applyFont="1" applyBorder="1" applyAlignment="1" applyProtection="1">
      <alignment vertical="top"/>
      <protection/>
    </xf>
    <xf numFmtId="39" fontId="3" fillId="0" borderId="14" xfId="55" applyFont="1" applyBorder="1" applyAlignment="1" applyProtection="1">
      <alignment vertical="top"/>
      <protection/>
    </xf>
    <xf numFmtId="0" fontId="3" fillId="0" borderId="12" xfId="55" applyNumberFormat="1" applyFont="1" applyBorder="1" applyAlignment="1" applyProtection="1">
      <alignment vertical="center"/>
      <protection/>
    </xf>
    <xf numFmtId="39" fontId="3" fillId="0" borderId="0" xfId="55" applyFont="1" applyBorder="1" applyAlignment="1" applyProtection="1">
      <alignment vertical="center"/>
      <protection/>
    </xf>
    <xf numFmtId="0" fontId="3" fillId="0" borderId="12" xfId="55" applyNumberFormat="1" applyFont="1" applyBorder="1" applyAlignment="1" applyProtection="1">
      <alignment horizontal="left" vertical="top"/>
      <protection/>
    </xf>
    <xf numFmtId="0" fontId="3" fillId="0" borderId="12" xfId="55" applyNumberFormat="1" applyFont="1" applyBorder="1" applyAlignment="1" applyProtection="1">
      <alignment horizontal="left" vertical="center"/>
      <protection/>
    </xf>
    <xf numFmtId="0" fontId="3" fillId="0" borderId="15" xfId="55" applyNumberFormat="1" applyFont="1" applyBorder="1" applyAlignment="1" applyProtection="1">
      <alignment horizontal="left" vertical="center"/>
      <protection/>
    </xf>
    <xf numFmtId="39" fontId="3" fillId="0" borderId="16" xfId="55" applyFont="1" applyBorder="1" applyAlignment="1" applyProtection="1">
      <alignment horizontal="center" vertical="center"/>
      <protection/>
    </xf>
    <xf numFmtId="0" fontId="3" fillId="0" borderId="12" xfId="55" applyNumberFormat="1" applyFont="1" applyBorder="1" applyAlignment="1" applyProtection="1" quotePrefix="1">
      <alignment horizontal="left" vertical="top"/>
      <protection/>
    </xf>
    <xf numFmtId="0" fontId="3" fillId="0" borderId="15" xfId="55" applyNumberFormat="1" applyFont="1" applyBorder="1" applyProtection="1">
      <alignment/>
      <protection/>
    </xf>
    <xf numFmtId="39" fontId="3" fillId="33" borderId="0" xfId="55" applyFont="1" applyFill="1" applyAlignment="1" applyProtection="1">
      <alignment vertical="center"/>
      <protection/>
    </xf>
    <xf numFmtId="0" fontId="3" fillId="33" borderId="15" xfId="55" applyNumberFormat="1" applyFont="1" applyFill="1" applyBorder="1" applyAlignment="1" applyProtection="1">
      <alignment horizontal="left" vertical="center"/>
      <protection/>
    </xf>
    <xf numFmtId="39" fontId="3" fillId="33" borderId="16" xfId="55" applyFont="1" applyFill="1" applyBorder="1" applyAlignment="1" applyProtection="1">
      <alignment horizontal="center" vertical="center"/>
      <protection/>
    </xf>
    <xf numFmtId="0" fontId="3" fillId="33" borderId="12" xfId="55" applyNumberFormat="1" applyFont="1" applyFill="1" applyBorder="1" applyAlignment="1" applyProtection="1">
      <alignment vertical="center"/>
      <protection/>
    </xf>
    <xf numFmtId="39" fontId="3" fillId="33" borderId="0" xfId="55" applyFont="1" applyFill="1" applyBorder="1" applyAlignment="1" applyProtection="1">
      <alignment vertical="center"/>
      <protection/>
    </xf>
    <xf numFmtId="0" fontId="3" fillId="33" borderId="12" xfId="55" applyNumberFormat="1" applyFont="1" applyFill="1" applyBorder="1" applyAlignment="1" applyProtection="1">
      <alignment horizontal="left" vertical="center"/>
      <protection locked="0"/>
    </xf>
    <xf numFmtId="39" fontId="3" fillId="33" borderId="0" xfId="55" applyFont="1" applyFill="1" applyBorder="1" applyAlignment="1" applyProtection="1">
      <alignment horizontal="center" vertical="center"/>
      <protection/>
    </xf>
    <xf numFmtId="0" fontId="3" fillId="33" borderId="13" xfId="55" applyNumberFormat="1" applyFont="1" applyFill="1" applyBorder="1" applyAlignment="1" applyProtection="1">
      <alignment horizontal="left" vertical="center"/>
      <protection/>
    </xf>
    <xf numFmtId="39" fontId="3" fillId="33" borderId="14" xfId="55" applyFont="1" applyFill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/>
    </xf>
    <xf numFmtId="39" fontId="3" fillId="0" borderId="14" xfId="55" applyFont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 locked="0"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6" xfId="0" applyNumberFormat="1" applyBorder="1" applyAlignment="1">
      <alignment/>
    </xf>
    <xf numFmtId="167" fontId="0" fillId="0" borderId="0" xfId="42" applyNumberFormat="1" applyFont="1" applyAlignment="1">
      <alignment/>
    </xf>
    <xf numFmtId="165" fontId="0" fillId="0" borderId="17" xfId="0" applyNumberFormat="1" applyBorder="1" applyAlignment="1">
      <alignment/>
    </xf>
    <xf numFmtId="165" fontId="0" fillId="0" borderId="16" xfId="44" applyNumberFormat="1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9" xfId="0" applyBorder="1" applyAlignment="1">
      <alignment horizontal="center"/>
    </xf>
    <xf numFmtId="165" fontId="0" fillId="0" borderId="19" xfId="44" applyNumberFormat="1" applyFont="1" applyBorder="1" applyAlignment="1">
      <alignment/>
    </xf>
    <xf numFmtId="6" fontId="0" fillId="0" borderId="0" xfId="0" applyNumberFormat="1" applyAlignment="1">
      <alignment/>
    </xf>
    <xf numFmtId="39" fontId="3" fillId="0" borderId="11" xfId="55" applyFont="1" applyBorder="1" applyAlignment="1" applyProtection="1">
      <alignment horizontal="center" vertical="center"/>
      <protection/>
    </xf>
    <xf numFmtId="0" fontId="3" fillId="0" borderId="14" xfId="55" applyNumberFormat="1" applyFont="1" applyBorder="1" applyAlignment="1" applyProtection="1" quotePrefix="1">
      <alignment horizontal="center" vertical="top"/>
      <protection/>
    </xf>
    <xf numFmtId="40" fontId="4" fillId="0" borderId="0" xfId="55" applyNumberFormat="1" applyFont="1" applyBorder="1" applyAlignment="1" applyProtection="1">
      <alignment vertical="center"/>
      <protection/>
    </xf>
    <xf numFmtId="40" fontId="5" fillId="0" borderId="0" xfId="55" applyNumberFormat="1" applyFont="1" applyBorder="1" applyAlignment="1" applyProtection="1">
      <alignment vertical="center"/>
      <protection locked="0"/>
    </xf>
    <xf numFmtId="40" fontId="43" fillId="0" borderId="0" xfId="55" applyNumberFormat="1" applyFont="1" applyBorder="1" applyAlignment="1" applyProtection="1">
      <alignment vertical="center"/>
      <protection locked="0"/>
    </xf>
    <xf numFmtId="40" fontId="7" fillId="0" borderId="16" xfId="55" applyNumberFormat="1" applyFont="1" applyBorder="1" applyAlignment="1" applyProtection="1">
      <alignment vertical="center"/>
      <protection/>
    </xf>
    <xf numFmtId="40" fontId="3" fillId="0" borderId="0" xfId="55" applyNumberFormat="1" applyFont="1" applyBorder="1" applyAlignment="1" applyProtection="1">
      <alignment vertical="center"/>
      <protection/>
    </xf>
    <xf numFmtId="40" fontId="6" fillId="0" borderId="0" xfId="55" applyNumberFormat="1" applyFont="1" applyBorder="1" applyAlignment="1" applyProtection="1">
      <alignment vertical="center"/>
      <protection locked="0"/>
    </xf>
    <xf numFmtId="40" fontId="3" fillId="0" borderId="0" xfId="55" applyNumberFormat="1" applyFont="1" applyBorder="1" applyAlignment="1" applyProtection="1">
      <alignment horizontal="fill" vertical="center"/>
      <protection/>
    </xf>
    <xf numFmtId="39" fontId="3" fillId="0" borderId="0" xfId="55" applyFont="1" applyBorder="1" applyProtection="1">
      <alignment/>
      <protection/>
    </xf>
    <xf numFmtId="40" fontId="7" fillId="34" borderId="16" xfId="55" applyNumberFormat="1" applyFont="1" applyFill="1" applyBorder="1" applyAlignment="1" applyProtection="1">
      <alignment vertical="center"/>
      <protection/>
    </xf>
    <xf numFmtId="40" fontId="4" fillId="34" borderId="0" xfId="55" applyNumberFormat="1" applyFont="1" applyFill="1" applyBorder="1" applyAlignment="1" applyProtection="1">
      <alignment vertical="center"/>
      <protection/>
    </xf>
    <xf numFmtId="40" fontId="5" fillId="34" borderId="0" xfId="55" applyNumberFormat="1" applyFont="1" applyFill="1" applyBorder="1" applyAlignment="1" applyProtection="1">
      <alignment vertical="center"/>
      <protection locked="0"/>
    </xf>
    <xf numFmtId="40" fontId="6" fillId="34" borderId="14" xfId="55" applyNumberFormat="1" applyFont="1" applyFill="1" applyBorder="1" applyAlignment="1" applyProtection="1">
      <alignment vertical="center"/>
      <protection locked="0"/>
    </xf>
    <xf numFmtId="40" fontId="10" fillId="34" borderId="16" xfId="55" applyNumberFormat="1" applyFont="1" applyFill="1" applyBorder="1" applyAlignment="1" applyProtection="1">
      <alignment vertical="center"/>
      <protection/>
    </xf>
    <xf numFmtId="40" fontId="7" fillId="0" borderId="0" xfId="55" applyNumberFormat="1" applyFont="1" applyBorder="1" applyAlignment="1" applyProtection="1">
      <alignment vertical="center"/>
      <protection/>
    </xf>
    <xf numFmtId="40" fontId="5" fillId="0" borderId="0" xfId="55" applyNumberFormat="1" applyFont="1" applyBorder="1" applyAlignment="1" applyProtection="1">
      <alignment vertical="center"/>
      <protection/>
    </xf>
    <xf numFmtId="40" fontId="7" fillId="0" borderId="14" xfId="55" applyNumberFormat="1" applyFont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9">
      <selection activeCell="G16" sqref="G16"/>
    </sheetView>
  </sheetViews>
  <sheetFormatPr defaultColWidth="9.140625" defaultRowHeight="15"/>
  <cols>
    <col min="1" max="1" width="8.57421875" style="0" bestFit="1" customWidth="1"/>
    <col min="2" max="2" width="70.00390625" style="0" bestFit="1" customWidth="1"/>
    <col min="3" max="3" width="12.28125" style="0" bestFit="1" customWidth="1"/>
    <col min="4" max="4" width="19.7109375" style="0" bestFit="1" customWidth="1"/>
  </cols>
  <sheetData>
    <row r="1" spans="1:4" ht="15">
      <c r="A1" s="1"/>
      <c r="B1" s="2" t="s">
        <v>0</v>
      </c>
      <c r="C1" s="3"/>
      <c r="D1" s="1"/>
    </row>
    <row r="2" spans="1:4" ht="15">
      <c r="A2" s="1"/>
      <c r="B2" s="4" t="s">
        <v>1</v>
      </c>
      <c r="C2" s="3"/>
      <c r="D2" s="5"/>
    </row>
    <row r="3" spans="1:4" ht="15">
      <c r="A3" s="3"/>
      <c r="B3" s="6" t="str">
        <f>"Month/Quarter "&amp;(C5)</f>
        <v>Month/Quarter 6/30/2013</v>
      </c>
      <c r="C3" s="3"/>
      <c r="D3" s="34"/>
    </row>
    <row r="4" spans="1:4" ht="15">
      <c r="A4" s="3"/>
      <c r="B4" s="7" t="s">
        <v>2</v>
      </c>
      <c r="C4" s="8" t="s">
        <v>3</v>
      </c>
      <c r="D4" s="46" t="s">
        <v>60</v>
      </c>
    </row>
    <row r="5" spans="1:4" ht="15">
      <c r="A5" s="9"/>
      <c r="B5" s="10" t="s">
        <v>4</v>
      </c>
      <c r="C5" s="11" t="s">
        <v>5</v>
      </c>
      <c r="D5" s="12" t="s">
        <v>61</v>
      </c>
    </row>
    <row r="6" spans="1:4" ht="15">
      <c r="A6" s="13"/>
      <c r="B6" s="14"/>
      <c r="C6" s="15"/>
      <c r="D6" s="47" t="s">
        <v>62</v>
      </c>
    </row>
    <row r="7" spans="1:4" ht="15">
      <c r="A7" s="9"/>
      <c r="B7" s="16"/>
      <c r="C7" s="17"/>
      <c r="D7" s="48"/>
    </row>
    <row r="8" spans="1:4" ht="15">
      <c r="A8" s="9" t="s">
        <v>7</v>
      </c>
      <c r="B8" s="18" t="str">
        <f>"Total Cash (Fund Balance) "&amp;(C4)</f>
        <v>Total Cash (Fund Balance) 6/30/2012</v>
      </c>
      <c r="C8" s="12" t="s">
        <v>8</v>
      </c>
      <c r="D8" s="49">
        <v>1959182.3</v>
      </c>
    </row>
    <row r="9" spans="1:4" ht="15">
      <c r="A9" s="9"/>
      <c r="B9" s="16"/>
      <c r="C9" s="17"/>
      <c r="D9" s="48"/>
    </row>
    <row r="10" spans="1:4" ht="15">
      <c r="A10" s="9" t="s">
        <v>9</v>
      </c>
      <c r="B10" s="19" t="s">
        <v>10</v>
      </c>
      <c r="C10" s="12" t="s">
        <v>8</v>
      </c>
      <c r="D10" s="49">
        <v>0</v>
      </c>
    </row>
    <row r="11" spans="1:4" ht="15">
      <c r="A11" s="9"/>
      <c r="B11" s="16"/>
      <c r="C11" s="17" t="s">
        <v>6</v>
      </c>
      <c r="D11" s="48"/>
    </row>
    <row r="12" spans="1:4" ht="15">
      <c r="A12" s="9" t="s">
        <v>11</v>
      </c>
      <c r="B12" s="18" t="s">
        <v>12</v>
      </c>
      <c r="C12" s="12" t="s">
        <v>13</v>
      </c>
      <c r="D12" s="50">
        <v>0</v>
      </c>
    </row>
    <row r="13" spans="1:4" ht="15">
      <c r="A13" s="9"/>
      <c r="B13" s="16"/>
      <c r="C13" s="17"/>
      <c r="D13" s="48"/>
    </row>
    <row r="14" spans="1:4" ht="15">
      <c r="A14" s="9" t="s">
        <v>14</v>
      </c>
      <c r="B14" s="20" t="str">
        <f>"Total Cash Balance "&amp;(C4)</f>
        <v>Total Cash Balance 6/30/2012</v>
      </c>
      <c r="C14" s="21" t="s">
        <v>15</v>
      </c>
      <c r="D14" s="51">
        <f>D8+D10+D12</f>
        <v>1959182.3</v>
      </c>
    </row>
    <row r="15" spans="1:4" ht="15">
      <c r="A15" s="9"/>
      <c r="B15" s="16"/>
      <c r="C15" s="17"/>
      <c r="D15" s="48"/>
    </row>
    <row r="16" spans="1:4" ht="15">
      <c r="A16" s="9"/>
      <c r="B16" s="19" t="s">
        <v>16</v>
      </c>
      <c r="C16" s="17"/>
      <c r="D16" s="52"/>
    </row>
    <row r="17" spans="1:4" ht="15">
      <c r="A17" s="9" t="s">
        <v>17</v>
      </c>
      <c r="B17" s="22" t="s">
        <v>18</v>
      </c>
      <c r="C17" s="12" t="s">
        <v>19</v>
      </c>
      <c r="D17" s="49">
        <v>4562675.04</v>
      </c>
    </row>
    <row r="18" spans="1:4" ht="15">
      <c r="A18" s="9"/>
      <c r="B18" s="16"/>
      <c r="C18" s="17"/>
      <c r="D18" s="48"/>
    </row>
    <row r="19" spans="1:4" ht="15">
      <c r="A19" s="9" t="s">
        <v>20</v>
      </c>
      <c r="B19" s="19" t="s">
        <v>21</v>
      </c>
      <c r="C19" s="12" t="s">
        <v>19</v>
      </c>
      <c r="D19" s="49">
        <v>0</v>
      </c>
    </row>
    <row r="20" spans="1:4" ht="15">
      <c r="A20" s="9"/>
      <c r="B20" s="16"/>
      <c r="C20" s="17"/>
      <c r="D20" s="48"/>
    </row>
    <row r="21" spans="1:4" ht="15">
      <c r="A21" s="9" t="s">
        <v>22</v>
      </c>
      <c r="B21" s="23" t="str">
        <f>"Total Resources to Date for Current Year "&amp;(C5)</f>
        <v>Total Resources to Date for Current Year 6/30/2013</v>
      </c>
      <c r="C21" s="21" t="s">
        <v>15</v>
      </c>
      <c r="D21" s="51">
        <f>D14+D17+D19</f>
        <v>6521857.34</v>
      </c>
    </row>
    <row r="22" spans="1:4" ht="15">
      <c r="A22" s="9"/>
      <c r="B22" s="16"/>
      <c r="C22" s="17"/>
      <c r="D22" s="48"/>
    </row>
    <row r="23" spans="1:4" ht="15">
      <c r="A23" s="9" t="s">
        <v>23</v>
      </c>
      <c r="B23" s="19" t="s">
        <v>24</v>
      </c>
      <c r="C23" s="17"/>
      <c r="D23" s="52"/>
    </row>
    <row r="24" spans="1:4" ht="15">
      <c r="A24" s="9"/>
      <c r="B24" s="22" t="s">
        <v>25</v>
      </c>
      <c r="C24" s="12" t="s">
        <v>13</v>
      </c>
      <c r="D24" s="53">
        <v>-3757342.5200000014</v>
      </c>
    </row>
    <row r="25" spans="1:4" ht="15">
      <c r="A25" s="9"/>
      <c r="B25" s="16"/>
      <c r="C25" s="17"/>
      <c r="D25" s="48"/>
    </row>
    <row r="26" spans="1:4" ht="15">
      <c r="A26" s="9" t="s">
        <v>26</v>
      </c>
      <c r="B26" s="19" t="s">
        <v>27</v>
      </c>
      <c r="C26" s="12" t="s">
        <v>8</v>
      </c>
      <c r="D26" s="49">
        <v>0</v>
      </c>
    </row>
    <row r="27" spans="1:4" ht="15">
      <c r="A27" s="9"/>
      <c r="B27" s="16" t="s">
        <v>28</v>
      </c>
      <c r="C27" s="17"/>
      <c r="D27" s="54"/>
    </row>
    <row r="28" spans="1:4" ht="15">
      <c r="A28" s="9"/>
      <c r="B28" s="16"/>
      <c r="C28" s="17"/>
      <c r="D28" s="48"/>
    </row>
    <row r="29" spans="1:4" ht="15">
      <c r="A29" s="9" t="s">
        <v>29</v>
      </c>
      <c r="B29" s="19" t="s">
        <v>30</v>
      </c>
      <c r="C29" s="12" t="s">
        <v>8</v>
      </c>
      <c r="D29" s="50">
        <f>-D10</f>
        <v>0</v>
      </c>
    </row>
    <row r="30" spans="1:4" ht="15">
      <c r="A30" s="9"/>
      <c r="B30" s="16" t="s">
        <v>31</v>
      </c>
      <c r="C30" s="17"/>
      <c r="D30" s="49"/>
    </row>
    <row r="31" spans="1:4" ht="15">
      <c r="A31" s="9"/>
      <c r="B31" s="16"/>
      <c r="C31" s="17"/>
      <c r="D31" s="55"/>
    </row>
    <row r="32" spans="1:4" ht="15">
      <c r="A32" s="9" t="s">
        <v>32</v>
      </c>
      <c r="B32" s="16" t="s">
        <v>33</v>
      </c>
      <c r="C32" s="12" t="s">
        <v>19</v>
      </c>
      <c r="D32" s="49">
        <v>0</v>
      </c>
    </row>
    <row r="33" spans="1:4" ht="15">
      <c r="A33" s="9"/>
      <c r="B33" s="16" t="s">
        <v>34</v>
      </c>
      <c r="C33" s="17"/>
      <c r="D33" s="48"/>
    </row>
    <row r="34" spans="1:4" ht="15">
      <c r="A34" s="24" t="s">
        <v>35</v>
      </c>
      <c r="B34" s="25" t="str">
        <f>"Total Cash  (Fund Balance) "&amp;(C5)</f>
        <v>Total Cash  (Fund Balance) 6/30/2013</v>
      </c>
      <c r="C34" s="26" t="s">
        <v>15</v>
      </c>
      <c r="D34" s="56">
        <f>SUM(D21:D33)</f>
        <v>2764514.8199999984</v>
      </c>
    </row>
    <row r="35" spans="1:4" ht="15">
      <c r="A35" s="24"/>
      <c r="B35" s="27"/>
      <c r="C35" s="28"/>
      <c r="D35" s="57"/>
    </row>
    <row r="36" spans="1:4" ht="15">
      <c r="A36" s="24" t="s">
        <v>36</v>
      </c>
      <c r="B36" s="29" t="str">
        <f>"Total Outstanding Loans "&amp;(C5)</f>
        <v>Total Outstanding Loans 6/30/2013</v>
      </c>
      <c r="C36" s="30" t="s">
        <v>8</v>
      </c>
      <c r="D36" s="58">
        <v>0</v>
      </c>
    </row>
    <row r="37" spans="1:4" ht="15">
      <c r="A37" s="24"/>
      <c r="B37" s="27"/>
      <c r="C37" s="28"/>
      <c r="D37" s="57"/>
    </row>
    <row r="38" spans="1:4" ht="15">
      <c r="A38" s="28" t="s">
        <v>37</v>
      </c>
      <c r="B38" s="31" t="s">
        <v>38</v>
      </c>
      <c r="C38" s="32" t="s">
        <v>13</v>
      </c>
      <c r="D38" s="59">
        <v>0</v>
      </c>
    </row>
    <row r="39" spans="1:4" ht="15">
      <c r="A39" s="28" t="s">
        <v>39</v>
      </c>
      <c r="B39" s="25" t="str">
        <f>"TOTAL CASH BALANCE "&amp;(C5)</f>
        <v>TOTAL CASH BALANCE 6/30/2013</v>
      </c>
      <c r="C39" s="26" t="s">
        <v>15</v>
      </c>
      <c r="D39" s="60">
        <f>D34+D36+D38</f>
        <v>2764514.8199999984</v>
      </c>
    </row>
    <row r="40" spans="1:4" ht="15">
      <c r="A40" s="17"/>
      <c r="B40" s="19"/>
      <c r="C40" s="12"/>
      <c r="D40" s="61"/>
    </row>
    <row r="41" spans="1:4" ht="15">
      <c r="A41" s="17" t="s">
        <v>40</v>
      </c>
      <c r="B41" s="19" t="str">
        <f>"**Total Receivables/Payables (Not Available to Budget) "&amp;(C5)</f>
        <v>**Total Receivables/Payables (Not Available to Budget) 6/30/2013</v>
      </c>
      <c r="C41" s="12" t="s">
        <v>8</v>
      </c>
      <c r="D41" s="62">
        <v>106695.13</v>
      </c>
    </row>
    <row r="42" spans="1:4" ht="15">
      <c r="A42" s="17"/>
      <c r="B42" s="33"/>
      <c r="C42" s="34"/>
      <c r="D42" s="63"/>
    </row>
    <row r="43" spans="1:4" ht="15">
      <c r="A43" s="17" t="s">
        <v>41</v>
      </c>
      <c r="B43" s="35" t="s">
        <v>42</v>
      </c>
      <c r="C43" s="21" t="s">
        <v>8</v>
      </c>
      <c r="D43" s="63">
        <f>SUM(D39:D42)</f>
        <v>2871209.9499999983</v>
      </c>
    </row>
  </sheetData>
  <sheetProtection/>
  <printOptions/>
  <pageMargins left="0.7" right="0.7" top="0.75" bottom="0.75" header="0.3" footer="0.3"/>
  <pageSetup horizontalDpi="600" verticalDpi="600" orientation="portrait" scale="81" r:id="rId3"/>
  <headerFooter>
    <oddFooter>&amp;L&amp;F&amp;R&amp;P of &amp;N
&amp;D
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140625" style="0" customWidth="1"/>
    <col min="3" max="3" width="13.57421875" style="0" bestFit="1" customWidth="1"/>
    <col min="4" max="4" width="15.421875" style="0" bestFit="1" customWidth="1"/>
    <col min="5" max="5" width="11.7109375" style="0" bestFit="1" customWidth="1"/>
    <col min="6" max="6" width="16.57421875" style="0" bestFit="1" customWidth="1"/>
  </cols>
  <sheetData>
    <row r="1" ht="14.25">
      <c r="A1" s="45" t="s">
        <v>43</v>
      </c>
    </row>
    <row r="2" ht="14.25">
      <c r="A2" t="s">
        <v>44</v>
      </c>
    </row>
    <row r="3" ht="14.25">
      <c r="A3" t="s">
        <v>63</v>
      </c>
    </row>
    <row r="5" spans="4:6" ht="15" thickBot="1">
      <c r="D5" s="43" t="s">
        <v>46</v>
      </c>
      <c r="E5" s="43" t="s">
        <v>47</v>
      </c>
      <c r="F5" s="43" t="s">
        <v>48</v>
      </c>
    </row>
    <row r="6" spans="1:6" ht="14.25">
      <c r="A6" t="s">
        <v>45</v>
      </c>
      <c r="D6" s="36">
        <v>2871210</v>
      </c>
      <c r="E6" s="36">
        <v>0</v>
      </c>
      <c r="F6" s="36">
        <f>+D6+E6</f>
        <v>2871210</v>
      </c>
    </row>
    <row r="8" ht="14.25">
      <c r="A8" t="s">
        <v>49</v>
      </c>
    </row>
    <row r="10" ht="14.25">
      <c r="A10" t="s">
        <v>64</v>
      </c>
    </row>
    <row r="11" ht="14.25">
      <c r="C11" s="36">
        <v>0</v>
      </c>
    </row>
    <row r="12" ht="14.25">
      <c r="C12" s="39">
        <v>0</v>
      </c>
    </row>
    <row r="13" spans="3:6" ht="14.25">
      <c r="C13" s="38">
        <f>+C11+C12</f>
        <v>0</v>
      </c>
      <c r="D13" s="39">
        <f>-C13</f>
        <v>0</v>
      </c>
      <c r="E13" s="39">
        <v>0</v>
      </c>
      <c r="F13" s="39">
        <f>+D13+E13</f>
        <v>0</v>
      </c>
    </row>
    <row r="15" spans="1:6" ht="14.25">
      <c r="A15" t="s">
        <v>51</v>
      </c>
      <c r="D15" s="39">
        <v>0</v>
      </c>
      <c r="E15" s="39">
        <v>0</v>
      </c>
      <c r="F15" s="39">
        <f>+D15+E15</f>
        <v>0</v>
      </c>
    </row>
    <row r="16" spans="1:6" ht="14.25">
      <c r="A16" t="s">
        <v>52</v>
      </c>
      <c r="D16" s="39">
        <v>0</v>
      </c>
      <c r="E16" s="39">
        <v>0</v>
      </c>
      <c r="F16" s="39">
        <f>+D16+E16</f>
        <v>0</v>
      </c>
    </row>
    <row r="17" ht="14.25">
      <c r="A17" t="s">
        <v>53</v>
      </c>
    </row>
    <row r="18" spans="1:3" ht="14.25">
      <c r="A18" t="s">
        <v>54</v>
      </c>
      <c r="C18" s="36">
        <v>106695</v>
      </c>
    </row>
    <row r="19" spans="1:3" ht="14.25">
      <c r="A19" t="s">
        <v>50</v>
      </c>
      <c r="C19" s="39">
        <v>0</v>
      </c>
    </row>
    <row r="20" spans="3:6" ht="14.25">
      <c r="C20" s="41">
        <f>+C18+C19</f>
        <v>106695</v>
      </c>
      <c r="D20" s="37">
        <f>-C20</f>
        <v>-106695</v>
      </c>
      <c r="F20" s="39">
        <f>+D20+E20</f>
        <v>-106695</v>
      </c>
    </row>
    <row r="22" spans="1:6" ht="14.25">
      <c r="A22" t="s">
        <v>55</v>
      </c>
      <c r="D22" s="39">
        <v>0</v>
      </c>
      <c r="F22" s="39">
        <f>+D22+E22</f>
        <v>0</v>
      </c>
    </row>
    <row r="24" spans="1:6" ht="15" thickBot="1">
      <c r="A24" t="s">
        <v>56</v>
      </c>
      <c r="D24" s="40">
        <f>SUM(D6:D23)</f>
        <v>2764515</v>
      </c>
      <c r="E24" s="40">
        <f>SUM(E6:E23)</f>
        <v>0</v>
      </c>
      <c r="F24" s="40">
        <f>SUM(F6:F23)</f>
        <v>2764515</v>
      </c>
    </row>
    <row r="25" ht="15" thickTop="1"/>
    <row r="26" spans="1:6" ht="14.25">
      <c r="A26" t="s">
        <v>65</v>
      </c>
      <c r="D26" s="39"/>
      <c r="E26" s="39"/>
      <c r="F26" s="39"/>
    </row>
    <row r="27" spans="1:6" ht="15" thickBot="1">
      <c r="A27" t="s">
        <v>57</v>
      </c>
      <c r="F27" s="42">
        <f>+'019 CSH-FY 12-13 FUND 31700'!D39</f>
        <v>2764514.8199999984</v>
      </c>
    </row>
    <row r="28" spans="4:6" ht="15" thickTop="1">
      <c r="D28" s="37"/>
      <c r="E28" s="37"/>
      <c r="F28" s="37"/>
    </row>
    <row r="30" spans="1:6" ht="15" thickBot="1">
      <c r="A30" t="s">
        <v>58</v>
      </c>
      <c r="D30" s="44">
        <v>2314446</v>
      </c>
      <c r="E30" s="44">
        <v>0</v>
      </c>
      <c r="F30" s="44">
        <f>+D30+E30</f>
        <v>2314446</v>
      </c>
    </row>
    <row r="32" spans="1:6" ht="15" thickBot="1">
      <c r="A32" t="s">
        <v>59</v>
      </c>
      <c r="D32" s="40">
        <f>+D24-D30</f>
        <v>450069</v>
      </c>
      <c r="E32" s="40">
        <f>+E24-E30</f>
        <v>0</v>
      </c>
      <c r="F32" s="40">
        <f>+F24-F30</f>
        <v>450069</v>
      </c>
    </row>
    <row r="33" ht="15" thickTop="1"/>
  </sheetData>
  <sheetProtection/>
  <printOptions/>
  <pageMargins left="0.7" right="0.7" top="0.75" bottom="0.75" header="0.3" footer="0.3"/>
  <pageSetup horizontalDpi="600" verticalDpi="600" orientation="portrait" scale="81" r:id="rId1"/>
  <headerFooter>
    <oddFooter>&amp;L&amp;F&amp;R&amp;P of &amp;N
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 Los Santos</dc:creator>
  <cp:keywords/>
  <dc:description/>
  <cp:lastModifiedBy>adelossantos</cp:lastModifiedBy>
  <cp:lastPrinted>2014-04-09T22:06:37Z</cp:lastPrinted>
  <dcterms:created xsi:type="dcterms:W3CDTF">2014-04-09T15:57:16Z</dcterms:created>
  <dcterms:modified xsi:type="dcterms:W3CDTF">2014-04-09T22:42:48Z</dcterms:modified>
  <cp:category/>
  <cp:version/>
  <cp:contentType/>
  <cp:contentStatus/>
</cp:coreProperties>
</file>